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X:\NEW FISD\DIOFI Admin\LETTERS\Circular Letters\"/>
    </mc:Choice>
  </mc:AlternateContent>
  <bookViews>
    <workbookView xWindow="0" yWindow="0" windowWidth="14230" windowHeight="6040" activeTab="2"/>
  </bookViews>
  <sheets>
    <sheet name="1. Leverage Ratio Calculation" sheetId="2" r:id="rId1"/>
    <sheet name="2. Derivatives - Details" sheetId="8" r:id="rId2"/>
    <sheet name="3.OBS - Details" sheetId="9" r:id="rId3"/>
    <sheet name="Validations" sheetId="10" r:id="rId4"/>
    <sheet name="Lists" sheetId="13" state="hidden" r:id="rId5"/>
  </sheets>
  <externalReferences>
    <externalReference r:id="rId6"/>
    <externalReference r:id="rId7"/>
  </externalReferences>
  <definedNames>
    <definedName name="date">[1]Lists!$C$1:$C$241</definedName>
    <definedName name="DPA_1101">#REF!</definedName>
    <definedName name="DPA_1102">#REF!</definedName>
    <definedName name="DPA_1103">#REF!</definedName>
    <definedName name="DPA_1104">#REF!</definedName>
    <definedName name="DPA_1105">#REF!</definedName>
    <definedName name="DPA_1106">#REF!</definedName>
    <definedName name="DPA_1107">#REF!</definedName>
    <definedName name="DPA_1108">#REF!</definedName>
    <definedName name="DPA_1109">#REF!</definedName>
    <definedName name="DPA_1110">#REF!</definedName>
    <definedName name="DPA_1111">#REF!</definedName>
    <definedName name="DPA_1112">#REF!</definedName>
    <definedName name="DPA_1113">#REF!</definedName>
    <definedName name="DPA_1114">#REF!</definedName>
    <definedName name="DPA_1115">#REF!</definedName>
    <definedName name="DPA_1116">#REF!</definedName>
    <definedName name="DPA_1117">#REF!</definedName>
    <definedName name="DPA_1118">#REF!</definedName>
    <definedName name="DPA_1119">#REF!</definedName>
    <definedName name="DPA_1201">#REF!</definedName>
    <definedName name="DPA_1202">#REF!</definedName>
    <definedName name="DPA_1203">#REF!</definedName>
    <definedName name="DPA_1204">#REF!</definedName>
    <definedName name="DPA_1205">#REF!</definedName>
    <definedName name="DPA_1206">#REF!</definedName>
    <definedName name="DPA_1207">#REF!</definedName>
    <definedName name="DPA_1301">#REF!</definedName>
    <definedName name="DPA_1302">#REF!</definedName>
    <definedName name="DPA_1303">#REF!</definedName>
    <definedName name="DPA_1304">#REF!</definedName>
    <definedName name="DPA_1305">#REF!</definedName>
    <definedName name="DPA_1306">#REF!</definedName>
    <definedName name="DPA_1307">#REF!</definedName>
    <definedName name="DPA_1308">#REF!</definedName>
    <definedName name="DPA_1309">#REF!</definedName>
    <definedName name="DPA_1310">#REF!</definedName>
    <definedName name="DPA_1311">#REF!</definedName>
    <definedName name="DPA_1312">#REF!</definedName>
    <definedName name="DPA_1313">#REF!</definedName>
    <definedName name="DPA_1314">#REF!</definedName>
    <definedName name="DPA_1315">#REF!</definedName>
    <definedName name="DPA_1401">#REF!</definedName>
    <definedName name="DPA_1402">#REF!</definedName>
    <definedName name="DPA_1403">#REF!</definedName>
    <definedName name="DPA_1404">#REF!</definedName>
    <definedName name="DPA_1405">#REF!</definedName>
    <definedName name="DPA_1406">#REF!</definedName>
    <definedName name="DPA_1407">#REF!</definedName>
    <definedName name="DPA_1408">#REF!</definedName>
    <definedName name="DPA_1409">#REF!</definedName>
    <definedName name="DPA_1410">#REF!</definedName>
    <definedName name="DPA_1411">#REF!</definedName>
    <definedName name="DPA_1412">#REF!</definedName>
    <definedName name="DPA_1413">#REF!</definedName>
    <definedName name="DPA_1414">#REF!</definedName>
    <definedName name="DPA_1415">#REF!</definedName>
    <definedName name="DPA_1416">#REF!</definedName>
    <definedName name="DPA_1417">#REF!</definedName>
    <definedName name="DPA_1418">#REF!</definedName>
    <definedName name="DPA_1419">#REF!</definedName>
    <definedName name="DPA_1420">#REF!</definedName>
    <definedName name="DPA_1421">#REF!</definedName>
    <definedName name="DPA_1422">#REF!</definedName>
    <definedName name="DPA_1423">#REF!</definedName>
    <definedName name="DPA_1424">#REF!</definedName>
    <definedName name="DPA_1425">#REF!</definedName>
    <definedName name="DPA_1426">#REF!</definedName>
    <definedName name="DPA_1427">#REF!</definedName>
    <definedName name="DPA_1428">#REF!</definedName>
    <definedName name="DPA_1429">#REF!</definedName>
    <definedName name="DPA_1430">#REF!</definedName>
    <definedName name="DPA_1431">#REF!</definedName>
    <definedName name="DPA_1501">#REF!</definedName>
    <definedName name="DPA_1502">#REF!</definedName>
    <definedName name="DPA_1503">#REF!</definedName>
    <definedName name="DPA_1504">#REF!</definedName>
    <definedName name="DPA_1601">#REF!</definedName>
    <definedName name="DPA_1602">#REF!</definedName>
    <definedName name="DPA_1603">#REF!</definedName>
    <definedName name="DPA_1604">#REF!</definedName>
    <definedName name="DPA_1605">#REF!</definedName>
    <definedName name="DPA_1606">#REF!</definedName>
    <definedName name="DPA_2101">#REF!</definedName>
    <definedName name="DPA_2102">#REF!</definedName>
    <definedName name="DPA_2103">#REF!</definedName>
    <definedName name="DPA_2104">#REF!</definedName>
    <definedName name="DPA_2105">#REF!</definedName>
    <definedName name="DPA_2106">#REF!</definedName>
    <definedName name="DPA_2107">#REF!</definedName>
    <definedName name="DPA_2108">#REF!</definedName>
    <definedName name="DPA_2109">#REF!</definedName>
    <definedName name="DPA_2110">#REF!</definedName>
    <definedName name="DPA_2111">#REF!</definedName>
    <definedName name="DPA_2112">#REF!</definedName>
    <definedName name="DPA_2113">#REF!</definedName>
    <definedName name="DPA_2114">#REF!</definedName>
    <definedName name="DPA_2115">#REF!</definedName>
    <definedName name="DPA_2116">#REF!</definedName>
    <definedName name="DPA_2117">#REF!</definedName>
    <definedName name="DPA_2118">#REF!</definedName>
    <definedName name="DPA_2119">#REF!</definedName>
    <definedName name="DPA_2120">#REF!</definedName>
    <definedName name="DPA_2121">#REF!</definedName>
    <definedName name="DPA_2122">#REF!</definedName>
    <definedName name="DPA_2123">#REF!</definedName>
    <definedName name="DPA_2124">#REF!</definedName>
    <definedName name="DPA_2125">#REF!</definedName>
    <definedName name="DPA_2126">#REF!</definedName>
    <definedName name="DPA_2127">#REF!</definedName>
    <definedName name="DPA_2128">#REF!</definedName>
    <definedName name="DPA_2129">#REF!</definedName>
    <definedName name="DPA_2130">#REF!</definedName>
    <definedName name="DPA_2131">#REF!</definedName>
    <definedName name="DPA_2201">#REF!</definedName>
    <definedName name="DPA_2202">#REF!</definedName>
    <definedName name="DPA_2203">#REF!</definedName>
    <definedName name="DPA_2204">#REF!</definedName>
    <definedName name="DPA_2205">#REF!</definedName>
    <definedName name="DPA_2206">#REF!</definedName>
    <definedName name="DPA_2207">#REF!</definedName>
    <definedName name="DPA_2208">#REF!</definedName>
    <definedName name="DPA_2209">#REF!</definedName>
    <definedName name="DPA_2210">#REF!</definedName>
    <definedName name="DPA_2211">#REF!</definedName>
    <definedName name="DPA_2212">#REF!</definedName>
    <definedName name="DPA_2213">#REF!</definedName>
    <definedName name="DPA_2214">#REF!</definedName>
    <definedName name="DPA_2215">#REF!</definedName>
    <definedName name="DPA_2216">#REF!</definedName>
    <definedName name="DPA_2217">#REF!</definedName>
    <definedName name="DPA_2218">#REF!</definedName>
    <definedName name="DPA_2219">#REF!</definedName>
    <definedName name="DPA_2220">#REF!</definedName>
    <definedName name="DPA_2221">#REF!</definedName>
    <definedName name="DPA_2222">#REF!</definedName>
    <definedName name="DPA_2223">#REF!</definedName>
    <definedName name="DPA_2224">#REF!</definedName>
    <definedName name="Institutions">[2]Lists!$A$1:$A$29</definedName>
    <definedName name="name">[1]Lists!$A$1:$A$29</definedName>
    <definedName name="new">[1]Lists!$A$1:$A$29</definedName>
    <definedName name="Return_Dates">[2]Lists!$C$1:$C$241</definedName>
    <definedName name="ReturnType">[2]Lists!$D$1:$D$3</definedName>
    <definedName name="test">[1]Lists!$A$1:$A$29</definedName>
    <definedName name="type">[1]Lists!$D$1:$D$3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8" l="1"/>
  <c r="F7" i="8"/>
  <c r="F6" i="8"/>
  <c r="F21" i="10"/>
  <c r="F34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3" i="10"/>
  <c r="F32" i="10"/>
  <c r="F31" i="10"/>
  <c r="F30" i="10"/>
  <c r="E5" i="10"/>
  <c r="E6" i="10"/>
  <c r="E7" i="10"/>
  <c r="E8" i="10"/>
  <c r="E9" i="10"/>
  <c r="D9" i="8"/>
  <c r="F16" i="10"/>
  <c r="D11" i="2"/>
  <c r="F4" i="10"/>
  <c r="D14" i="2"/>
  <c r="F5" i="10"/>
  <c r="D22" i="8"/>
  <c r="F18" i="10"/>
  <c r="D28" i="2"/>
  <c r="F10" i="10"/>
  <c r="F13" i="8"/>
  <c r="F27" i="10"/>
  <c r="F26" i="10"/>
  <c r="F11" i="8"/>
  <c r="E14" i="8"/>
  <c r="F20" i="10"/>
  <c r="D14" i="8"/>
  <c r="F17" i="10"/>
  <c r="E9" i="8"/>
  <c r="F19" i="10"/>
  <c r="F8" i="8"/>
  <c r="F23" i="10"/>
  <c r="D12" i="9"/>
  <c r="D11" i="9"/>
  <c r="B6" i="9"/>
  <c r="B9" i="9"/>
  <c r="B13" i="9"/>
  <c r="B21" i="9"/>
  <c r="D8" i="9"/>
  <c r="D20" i="9"/>
  <c r="D19" i="9"/>
  <c r="D18" i="9"/>
  <c r="D17" i="9"/>
  <c r="D16" i="9"/>
  <c r="D15" i="9"/>
  <c r="D14" i="9"/>
  <c r="D10" i="9"/>
  <c r="D7" i="9"/>
  <c r="D5" i="9"/>
  <c r="D6" i="9"/>
  <c r="D19" i="2"/>
  <c r="F8" i="10"/>
  <c r="D41" i="2"/>
  <c r="F25" i="10"/>
  <c r="F22" i="10"/>
  <c r="F13" i="10"/>
  <c r="D30" i="2"/>
  <c r="D13" i="9"/>
  <c r="F9" i="8"/>
  <c r="F24" i="10"/>
  <c r="D21" i="9"/>
  <c r="D9" i="9"/>
  <c r="F14" i="8"/>
  <c r="F28" i="10"/>
  <c r="B22" i="9"/>
  <c r="D33" i="2"/>
  <c r="D31" i="2"/>
  <c r="D32" i="2"/>
  <c r="D17" i="2"/>
  <c r="D18" i="2"/>
  <c r="F7" i="10"/>
  <c r="D22" i="9"/>
  <c r="D22" i="2"/>
  <c r="F9" i="10"/>
  <c r="F6" i="10"/>
  <c r="D34" i="2"/>
  <c r="D36" i="2"/>
  <c r="F11" i="10"/>
  <c r="D44" i="2"/>
  <c r="F14" i="10"/>
  <c r="F12" i="10"/>
  <c r="F2" i="10"/>
</calcChain>
</file>

<file path=xl/sharedStrings.xml><?xml version="1.0" encoding="utf-8"?>
<sst xmlns="http://schemas.openxmlformats.org/spreadsheetml/2006/main" count="402" uniqueCount="345">
  <si>
    <t>LEVERAGE RATIO CALCULATION</t>
  </si>
  <si>
    <t>On-Balance Sheet Assets</t>
  </si>
  <si>
    <t>Balance Sheet Assets deducted from Tier 1 capital</t>
  </si>
  <si>
    <t>Less:</t>
  </si>
  <si>
    <t>Derivative Exposures</t>
  </si>
  <si>
    <t xml:space="preserve">Memo item: </t>
  </si>
  <si>
    <t>A</t>
  </si>
  <si>
    <t>Adjustment for SFT Sales Accounting Transactions</t>
  </si>
  <si>
    <t xml:space="preserve">Securities Financing Transactions ( SFTs) </t>
  </si>
  <si>
    <t>B</t>
  </si>
  <si>
    <t>TOTAL SFTs Exposures</t>
  </si>
  <si>
    <t>C</t>
  </si>
  <si>
    <t>TOTAL Derivative Exposures</t>
  </si>
  <si>
    <t>TOTAL On-Balance Sheet Exposure</t>
  </si>
  <si>
    <t>Exposures with a 20% CCF</t>
  </si>
  <si>
    <t>Exposures with a 50% CCF</t>
  </si>
  <si>
    <t>Exposures with a 100% CCF</t>
  </si>
  <si>
    <t>Notional Amount</t>
  </si>
  <si>
    <t xml:space="preserve">Specific Provisions  </t>
  </si>
  <si>
    <t>Accounting Valuation Adjustments</t>
  </si>
  <si>
    <t>D</t>
  </si>
  <si>
    <t>TOTAL EXPOSURE MEASURE</t>
  </si>
  <si>
    <t>LEVERAGE RATIO</t>
  </si>
  <si>
    <t>G</t>
  </si>
  <si>
    <t>TOTAL Off Balance Sheet Exposures</t>
  </si>
  <si>
    <t>Select Return Date</t>
  </si>
  <si>
    <t>Select Return Type</t>
  </si>
  <si>
    <t>Select Institution Name</t>
  </si>
  <si>
    <t>Less: Deductions from Tier 1</t>
  </si>
  <si>
    <t>Tier 1 CAPITAL after deductions</t>
  </si>
  <si>
    <t>Off-Balance Sheet Exposures</t>
  </si>
  <si>
    <t>Derivatives not covered by an eligible bilateral netting contract</t>
  </si>
  <si>
    <t>Derivatives covered by an eligible bilateral netting contract</t>
  </si>
  <si>
    <t>RC of exempted leg of client-cleared trade exposure</t>
  </si>
  <si>
    <t>PFE of exempted leg of client-cleared trade exposure</t>
  </si>
  <si>
    <t>Effective notional exposure for written credit derivatives</t>
  </si>
  <si>
    <t>2.a.</t>
  </si>
  <si>
    <t>2.b.</t>
  </si>
  <si>
    <t>2.c.</t>
  </si>
  <si>
    <t>2.d.</t>
  </si>
  <si>
    <t>2.e.</t>
  </si>
  <si>
    <t>1.a.</t>
  </si>
  <si>
    <t>1.b.</t>
  </si>
  <si>
    <t>1.c.</t>
  </si>
  <si>
    <t>1.d.</t>
  </si>
  <si>
    <t>Credit Conversion Factor (CCF)</t>
  </si>
  <si>
    <t>Exposure after CCF</t>
  </si>
  <si>
    <t xml:space="preserve">Commitments with an original maturity of one year or less - 20% CCF </t>
  </si>
  <si>
    <t xml:space="preserve">Commitments with an original maturity over one year  - 50% CCF </t>
  </si>
  <si>
    <t xml:space="preserve">Securitization liquidity facilities - 100% CCF </t>
  </si>
  <si>
    <t>Other off balance sheet securitization exposures - 100% CCF</t>
  </si>
  <si>
    <t>Direct credit substitutes - 100% CCF</t>
  </si>
  <si>
    <t>Forward asset purchases - 100% CCF</t>
  </si>
  <si>
    <t>Forward forward deposits - 100% CCF</t>
  </si>
  <si>
    <t>Partly paid shares and securities - 100% CCF</t>
  </si>
  <si>
    <t>Transaction-related contingent items - 50% CCF</t>
  </si>
  <si>
    <t>NIFs and RUFs - 50% CCF</t>
  </si>
  <si>
    <t>Short-term self-liquidating trade letters of credit - 20% CCF</t>
  </si>
  <si>
    <t>Total Off Balance Sheet exposures</t>
  </si>
  <si>
    <t>1. Financial and credit derivatives</t>
  </si>
  <si>
    <t>Credit Derivative Contracts</t>
  </si>
  <si>
    <t>Financial Derivative Contracts</t>
  </si>
  <si>
    <t>Total Contracts</t>
  </si>
  <si>
    <t>(i) Replacement cost</t>
  </si>
  <si>
    <t xml:space="preserve">(ii) Notional amounts </t>
  </si>
  <si>
    <t>PFE</t>
  </si>
  <si>
    <t>(ii) Notional amounts</t>
  </si>
  <si>
    <t>2. Additional information and treatment for credit derivatives</t>
  </si>
  <si>
    <t>(i) Total written credit derivatives - notional</t>
  </si>
  <si>
    <t>(ii) Eligible offsets:</t>
  </si>
  <si>
    <t>Fair value adjustment to Tier 1</t>
  </si>
  <si>
    <t>Eligible purchased credit derivatives</t>
  </si>
  <si>
    <t>(A) Cash instrument equivalency</t>
  </si>
  <si>
    <t>AA</t>
  </si>
  <si>
    <t>BB</t>
  </si>
  <si>
    <t>CC</t>
  </si>
  <si>
    <t>AA from Worksheet 2</t>
  </si>
  <si>
    <t>BB from Worksheet 2</t>
  </si>
  <si>
    <t>CC from Worksheet 2</t>
  </si>
  <si>
    <t>(A) Single derivative exposures not covered by an eligible netting contract</t>
  </si>
  <si>
    <t xml:space="preserve">(B) Derivative exposures covered by an eligible netting contract </t>
  </si>
  <si>
    <t>(iii) Net effective notional exposure for written credit derivative</t>
  </si>
  <si>
    <t>Bank acting as agent: SFT Exposures - CCR exposure</t>
  </si>
  <si>
    <t>3.a.</t>
  </si>
  <si>
    <t>3.b.</t>
  </si>
  <si>
    <t>3.c.</t>
  </si>
  <si>
    <t>3.d.</t>
  </si>
  <si>
    <t>Off Balance Sheet Items</t>
  </si>
  <si>
    <t>Exposures with a 10% CCF</t>
  </si>
  <si>
    <t>Exposures with a 10% CCF, after the CCF</t>
  </si>
  <si>
    <t>Exposures with a 20% CCF, after the CCF</t>
  </si>
  <si>
    <t>Exposures with a 50% CCF, after the CCF</t>
  </si>
  <si>
    <t>Exposures with a 100% CCF, after the CCF</t>
  </si>
  <si>
    <t>1.e.</t>
  </si>
  <si>
    <t>2.f.</t>
  </si>
  <si>
    <t>3.e.</t>
  </si>
  <si>
    <t>DD</t>
  </si>
  <si>
    <t>EE</t>
  </si>
  <si>
    <t>FF</t>
  </si>
  <si>
    <t>GG</t>
  </si>
  <si>
    <t>HH</t>
  </si>
  <si>
    <t>Receivables in respect of cash variation margin provided in derivatives transactions</t>
  </si>
  <si>
    <t>Bank as principal: Gross SFT assets, after adjusting for Sales Accounting Transactions and other required adjustments</t>
  </si>
  <si>
    <t>Bank as principal: Counterparty credit risk exposure for SFT assets, including sales accounting transactions</t>
  </si>
  <si>
    <t>Bank acting as agent: SFT Exposures amount of security or cash for which bank is responsible in excess of the difference</t>
  </si>
  <si>
    <t>Less</t>
  </si>
  <si>
    <t>F=(A+B+C+D)</t>
  </si>
  <si>
    <t>1.f</t>
  </si>
  <si>
    <t>1.g</t>
  </si>
  <si>
    <t>1.h</t>
  </si>
  <si>
    <t>On-Balance Sheet Assets -Gross</t>
  </si>
  <si>
    <t>On-Balance Sheet Assets -Net</t>
  </si>
  <si>
    <t>TIER 1 CAPITAL before deductions</t>
  </si>
  <si>
    <t xml:space="preserve">TT$ ('000)
</t>
  </si>
  <si>
    <t>4.a</t>
  </si>
  <si>
    <t>4.b</t>
  </si>
  <si>
    <t>4.c</t>
  </si>
  <si>
    <t>4.d</t>
  </si>
  <si>
    <t>(iii) Single derivative exposure</t>
  </si>
  <si>
    <t>(iii) Exposure for netted derivatives</t>
  </si>
  <si>
    <t>DD from Worksheet 3</t>
  </si>
  <si>
    <t>EE from Worksheet 3</t>
  </si>
  <si>
    <t>FF from Worksheet 3</t>
  </si>
  <si>
    <t>GG from Worksheet 3</t>
  </si>
  <si>
    <t>(Represented in thousands of TT dollars ('000s))</t>
  </si>
  <si>
    <t>(Represented in  thousands of TT dollars ('000s))</t>
  </si>
  <si>
    <t>FALSE COUNT</t>
  </si>
  <si>
    <t>Set of rules ID/Description</t>
  </si>
  <si>
    <t>Rule type</t>
  </si>
  <si>
    <t>Text rule</t>
  </si>
  <si>
    <t>Rule ID</t>
  </si>
  <si>
    <t>Schedule 1</t>
  </si>
  <si>
    <t>Cross-schedule</t>
  </si>
  <si>
    <t>In-schedule</t>
  </si>
  <si>
    <t>Schedule 2</t>
  </si>
  <si>
    <t>S1.DP01-(S1.DP02+S1.DP03)=S1.DP04</t>
  </si>
  <si>
    <t>S1.DP04-(S1.DP05+S1.DP06)=S1.DP07</t>
  </si>
  <si>
    <t>S1.DP08=S2.DP24</t>
  </si>
  <si>
    <t>S1.DP09=S2.DP28</t>
  </si>
  <si>
    <t>S1.DP10=S2.DP08</t>
  </si>
  <si>
    <t>Validate Total Derivative Exposures</t>
  </si>
  <si>
    <t>Validate Total SFTs Exposures</t>
  </si>
  <si>
    <t>SUM(S1.DP14:S1.DP17)=S1.DP18</t>
  </si>
  <si>
    <t>SUM(S1.DP08:S1.DP10)-SUM(S1.DP11:S1.DP12)=S1.DP13</t>
  </si>
  <si>
    <t>Validate On-balance sheet assets - Net</t>
  </si>
  <si>
    <t>Validate Total on-balance sheet exposure</t>
  </si>
  <si>
    <t>Validate Derivatives not covered by an eligible bilateral netting contract</t>
  </si>
  <si>
    <t>Validate Derivatives covered by an eligible bilateral netting contract</t>
  </si>
  <si>
    <t>Validate Effective notional exposure for written credit derivatives</t>
  </si>
  <si>
    <t>Validate Total Off-Balance Sheet Exposures</t>
  </si>
  <si>
    <t>SUM(S1.DP19:S1.DP22)=S1.SP33</t>
  </si>
  <si>
    <t>Validate Total Exposure Measure</t>
  </si>
  <si>
    <t>Validate Tier 1 Capital after deductions</t>
  </si>
  <si>
    <t>Validate Leverage Ratio</t>
  </si>
  <si>
    <t>S1.DP07+S1.DP13+S1.DP18+S1.DP23=S1.DP24</t>
  </si>
  <si>
    <t>S1.DP25-S1.DP26=S1.DP27</t>
  </si>
  <si>
    <t>Validate Single derivative exposure not covered by an eligible netting contract, credit derivative contracts</t>
  </si>
  <si>
    <t>Validate Exposure for netted derivatives, credit derivative contracts</t>
  </si>
  <si>
    <t xml:space="preserve">Validate Net effective notional exposure for written credit derivative, credit derivative contracts </t>
  </si>
  <si>
    <t>Validate Single derivative exposure not covered by an eligible netting contract, financial  derivative contracts</t>
  </si>
  <si>
    <t>Validate Exposure for netted derivatives, financial derivative contracts</t>
  </si>
  <si>
    <t>Validate single derivative exposure not covered by an eligible netting contract - replacement cost, total contracts</t>
  </si>
  <si>
    <t>Validate single derivative exposure not covered by an eligible netting contract - notional amounts, total contracts</t>
  </si>
  <si>
    <t>Validate single derivative exposure not covered by an eligible netting contract - notional amounts PFE, total contracts</t>
  </si>
  <si>
    <t>Validate single derivative exposure not covered by an eligible netting contract - single derivative exposure, total contracts</t>
  </si>
  <si>
    <t>Validate Derivative exposures covered by an eligible netting contract - replacement cost, total contracts</t>
  </si>
  <si>
    <t>Validate Derivative exposures covered by an eligible netting contract - notional amounts, total contracts</t>
  </si>
  <si>
    <t>Validate Derivative exposures covered by an eligible netting contract - notional amounts PFE, total contracts</t>
  </si>
  <si>
    <t>Validate Derivative exposures covered by an eligible netting contract - exposure for netted derivatives, total contracts</t>
  </si>
  <si>
    <t>S2.DP01+S2.DP03=S2.DP04</t>
  </si>
  <si>
    <t>S2.DP05+S2.DP07=S2.DP08</t>
  </si>
  <si>
    <t>S2.DP09-S2.DP10-S2.DP11=S2.DP12</t>
  </si>
  <si>
    <t>S2.DP13+S2.DP15=S2.DP16</t>
  </si>
  <si>
    <t>S2.DP17+S2.DP19=S2.DP20</t>
  </si>
  <si>
    <t>S2.DP01+S2.DP13=S2.DP21</t>
  </si>
  <si>
    <t>S2.DP02+S2.DP14=S2.DP22</t>
  </si>
  <si>
    <t>S2.DP03+S2.DP15=S2.DP23</t>
  </si>
  <si>
    <t>S2.DP21+S2.DP23=S2.DP24</t>
  </si>
  <si>
    <t>S2.DP05+S2.DP17=S2.DP25</t>
  </si>
  <si>
    <t>S2.DP06+S2.DP18=S2.DP26</t>
  </si>
  <si>
    <t>S2.DP07+S2.DP1=S2.DP27</t>
  </si>
  <si>
    <t>S2.DP25+S2.DP27=S2.DP28</t>
  </si>
  <si>
    <t>Schedule 3</t>
  </si>
  <si>
    <t>Validate Exposures with a 10% CCF</t>
  </si>
  <si>
    <t>S3.DP02=S3.DP01</t>
  </si>
  <si>
    <t>Validate Exposures with a 20% CCF</t>
  </si>
  <si>
    <t>SUM(S3.DP03:S3.DP04)=S3.DP05</t>
  </si>
  <si>
    <t>Validate Exposures with a 50% CCF</t>
  </si>
  <si>
    <t>SUM(S3.DP06:S3.DP08)=S3.DP09</t>
  </si>
  <si>
    <t>SUM(S3.DP10:S3.DP16)=S3.DP17</t>
  </si>
  <si>
    <t>Validate Exposures with a 100% CCF</t>
  </si>
  <si>
    <t>Validate Total Off Balance Sheet Exposures</t>
  </si>
  <si>
    <t>S3.DP02+S3.DP05+S3.DP09+S3.DP17=S3.DP18</t>
  </si>
  <si>
    <t>Validate Unconditionally cancellable commitments - 10% CCF - Exposure after CCF</t>
  </si>
  <si>
    <t>S3.DP01*10%=S3.DP19</t>
  </si>
  <si>
    <t>Validate Unconditionally cancellable commitments - 10% CCF - Expoures with a 10% CCF - Exposure after CCF</t>
  </si>
  <si>
    <t>S3.DP20 = S3.DP10</t>
  </si>
  <si>
    <t>S3.DP03*20%=S3.DP21</t>
  </si>
  <si>
    <t>Validate Commitments with an original maturity of one year or less - 20% CCF - Exposure after CCF</t>
  </si>
  <si>
    <t>Validate Short-term self-liquidating trade letters of credit - 20% CCF - Exposure after CCF</t>
  </si>
  <si>
    <t>Validate Exposures with a 20% CCF - Exposure after CCF</t>
  </si>
  <si>
    <t>Validate Commitments with an original maturity over one year  - 50% CCF - Exposure after CCF</t>
  </si>
  <si>
    <t>Validate Transaction-related contingent items - 50% CCF- Exposure after CCF</t>
  </si>
  <si>
    <t>Valdiate NIFs and RUFs - 50% CCF - Exposure after CCF</t>
  </si>
  <si>
    <t>Validate Exposures with a 50% CCF - Exposure after CCF</t>
  </si>
  <si>
    <t>Validate Eligible servicer cash advance facilities - 10% CCF - Exposure after CCF</t>
  </si>
  <si>
    <t>Validate Securitization liquidity facilities - 100% CCF - Exposure after CCF</t>
  </si>
  <si>
    <t>Validate Other off balance sheet securitization exposures - 100% CCF - Exposure after CCF</t>
  </si>
  <si>
    <t>Validate Direct credit substitutes - 100% CCF - Exposure after CCF</t>
  </si>
  <si>
    <t>Validate Forward asset purchases - 100% CCF - Exposure after CCF</t>
  </si>
  <si>
    <t>Validate Forward forward deposits - 100% CCF - Exposure after CCF</t>
  </si>
  <si>
    <t>Validate Partly paid shares and securities - 100% CCF - Exposure after CCF</t>
  </si>
  <si>
    <t>Validate Exposures with a 100% CCF - Exposure after CCF</t>
  </si>
  <si>
    <t>Validate Total Off Balance Sheet exposures - Exposure after CCF</t>
  </si>
  <si>
    <t>S3.DP04*20%=S3.DP22</t>
  </si>
  <si>
    <t>SUM(S3.DP21:S3.DP22)=S3.DP23</t>
  </si>
  <si>
    <t>S3.DP06*50%=S3.DP24</t>
  </si>
  <si>
    <t>S3.DP07*50%=S3.DP25</t>
  </si>
  <si>
    <t>S3.DP08*50%=S3.DP26</t>
  </si>
  <si>
    <t>SUM(S3.DP24:S3.DP26)=S3.DP27</t>
  </si>
  <si>
    <t>S3.DP10*100%=S3.DP28</t>
  </si>
  <si>
    <t>S3.DP11*100%=S3.DP29</t>
  </si>
  <si>
    <t>S3.DP12*100%=S3.DP30</t>
  </si>
  <si>
    <t>S3.DP13*100%=S3.DP31</t>
  </si>
  <si>
    <t>S3.DP14*100%=S3.DP32</t>
  </si>
  <si>
    <t>S3.DP15*100%=S3.DP33</t>
  </si>
  <si>
    <t>S3.DP16*100%=S3.DP24</t>
  </si>
  <si>
    <t>SUM(S3.DP28:S3.DP34)=S3.DP35</t>
  </si>
  <si>
    <t>S3.DP20+S3.DP23+S3.DP27+S3.DP34=S3.DP35</t>
  </si>
  <si>
    <t>1. Leverage Ratio Calculation'!D8-('1. Leverage Ratio Calculation'!D9+'1. Leverage Ratio Calculation'!D10)='1. Leverage Ratio Calculation'!D11</t>
  </si>
  <si>
    <t>1. Leverage Ratio Calculation'!D11-'1. Leverage Ratio Calculation'!D12-'1. Leverage Ratio Calculation'!D13='1. Leverage Ratio Calculation'!D14</t>
  </si>
  <si>
    <t>SUM('1. Leverage Ratio Calculation'!D17:D19)-SUM('1. Leverage Ratio Calculation'!D20:D21)='1. Leverage Ratio Calculation'!D22</t>
  </si>
  <si>
    <t>SUM('1. Leverage Ratio Calculation'!D24:D27)='1. Leverage Ratio Calculation'!D28</t>
  </si>
  <si>
    <t>SUM('1. Leverage Ratio Calculation'!D30:D33)='1. Leverage Ratio Calculation'!D34</t>
  </si>
  <si>
    <t>'2. Derivatives - Details'!D8+'2. Derivatives - Details'!E8)='2. Derivatives - Details'!F8</t>
  </si>
  <si>
    <t>'2. Derivatives - Details'!D12+'2. Derivatives - Details'!E12)='2. Derivatives - Details'!F12</t>
  </si>
  <si>
    <t>'2. Derivatives - Details'!D13+'2. Derivatives - Details'!E13)='2. Derivatives - Details'!F13</t>
  </si>
  <si>
    <t>'3.OBS - Details'!B6='3.OBS - Details'!B5</t>
  </si>
  <si>
    <t>SUM('3.OBS - Details'!B7:B8)='3.OBS - Details'!B9</t>
  </si>
  <si>
    <t>SUM('3.OBS - Details'!B10:B12)='3.OBS - Details'!B13</t>
  </si>
  <si>
    <t>SUM('3.OBS - Details'!B14:B20)='3.OBS - Details'!B21</t>
  </si>
  <si>
    <t>'3.OBS - Details'!B5*'3.OBS - Details'!C5)='3.OBS - Details'!D5</t>
  </si>
  <si>
    <t>'3.OBS - Details'!B6+'3.OBS - Details'!B9+'3.OBS - Details'!B13+'3.OBS - Details'!B21)='3.OBS - Details'!B22</t>
  </si>
  <si>
    <t>'3.OBS - Details'!D5='3.OBS - Details'!D6</t>
  </si>
  <si>
    <t>'3.OBS - Details'!B7*'3.OBS - Details'!C7)='3.OBS - Details'!D7</t>
  </si>
  <si>
    <t>'3.OBS - Details'!B8*'3.OBS - Details'!C8)='3.OBS - Details'!D8</t>
  </si>
  <si>
    <t>SUM('3.OBS - Details'!D7:D8)='3.OBS - Details'!D9</t>
  </si>
  <si>
    <t>'3.OBS - Details'!B10*'3.OBS - Details'!C10)='3.OBS - Details'!D10</t>
  </si>
  <si>
    <t>'3.OBS - Details'!B11*'3.OBS - Details'!C11)='3.OBS - Details'!D11</t>
  </si>
  <si>
    <t>SUM('3.OBS - Details'!D10:D12)='3.OBS - Details'!D13</t>
  </si>
  <si>
    <t>'3.OBS - Details'!B12*'3.OBS - Details'!C12)='3.OBS - Details'!D12</t>
  </si>
  <si>
    <t>'3.OBS - Details'!B14*'3.OBS - Details'!C14)='3.OBS - Details'!D14</t>
  </si>
  <si>
    <t>'3.OBS - Details'!B15*'3.OBS - Details'!C15)='3.OBS - Details'!D15</t>
  </si>
  <si>
    <t>3.OBS - Details'!B16*'3.OBS - Details'!C16)='3.OBS - Details'!D16</t>
  </si>
  <si>
    <t>'3.OBS - Details'!B17*'3.OBS - Details'!C17)='3.OBS - Details'!D17</t>
  </si>
  <si>
    <t>'3.OBS - Details'!B18*'3.OBS - Details'!C18)='3.OBS - Details'!D18</t>
  </si>
  <si>
    <t>'3.OBS - Details'!B19*'3.OBS - Details'!C19)='3.OBS - Details'!D19</t>
  </si>
  <si>
    <t>'3.OBS - Details'!B20*'3.OBS - Details'!C20)='3.OBS - Details'!D20</t>
  </si>
  <si>
    <t>SUM('3.OBS - Details'!D14:D20)='3.OBS - Details'!D21</t>
  </si>
  <si>
    <t>'3.OBS - Details'!D6+'3.OBS - Details'!D9+'3.OBS - Details'!D13+'3.OBS - Details'!D21)='3.OBS - Details'!D22</t>
  </si>
  <si>
    <t>Off Balance Sheet Exposures</t>
  </si>
  <si>
    <t>'2. Derivatives - Details'!D6+'2. Derivatives - Details'!D8)='2. Derivatives - Details'!D9</t>
  </si>
  <si>
    <t>'2. Derivatives - Details'!D11+'2. Derivatives - Details'!D13)='2. Derivatives - Details'!D14</t>
  </si>
  <si>
    <t>'2. Derivatives - Details'!D18-'2. Derivatives - Details'!D20-'2. Derivatives - Details'!D21)='2. Derivatives - Details'!D22</t>
  </si>
  <si>
    <t>'2. Derivatives - Details'!E6+'2. Derivatives - Details'!E8)='2. Derivatives - Details'!E9</t>
  </si>
  <si>
    <t>'2. Derivatives - Details'!E11+'2. Derivatives - Details'!E13)='2. Derivatives - Details'!E14</t>
  </si>
  <si>
    <t>'2. Derivatives - Details'!D7+'2. Derivatives - Details'!E7)='2. Derivatives - Details'!F7</t>
  </si>
  <si>
    <t>'2. Derivatives - Details'!F6+'2. Derivatives - Details'!F8)='2. Derivatives - Details'!F9</t>
  </si>
  <si>
    <t>'2. Derivatives - Details'!D11+'2. Derivatives - Details'!E11)='2. Derivatives - Details'!F11</t>
  </si>
  <si>
    <t>'2. Derivatives - Details'!F11+'2. Derivatives - Details'!F13)='2. Derivatives - Details'!F14</t>
  </si>
  <si>
    <t>FAME Code</t>
  </si>
  <si>
    <t>Bank of Baroda (Trinidad &amp; Tobago) Limited</t>
  </si>
  <si>
    <t>BBDA</t>
  </si>
  <si>
    <t>Individual</t>
  </si>
  <si>
    <t>Citibank (Trinidad &amp; Tobago) Limited</t>
  </si>
  <si>
    <t>CITI</t>
  </si>
  <si>
    <t>Consolidated</t>
  </si>
  <si>
    <t>First Citizens Bank Limited</t>
  </si>
  <si>
    <t>FCB</t>
  </si>
  <si>
    <t>FirstCaribbean International Bank (Trinidad &amp; Tobago) Limited</t>
  </si>
  <si>
    <t>FCIB</t>
  </si>
  <si>
    <t>JMMB Bank (T&amp;T) Limited</t>
  </si>
  <si>
    <t>ICBL</t>
  </si>
  <si>
    <t>RBC Royal Bank (Trinidad &amp; Tobago) Limited</t>
  </si>
  <si>
    <t>RBTT</t>
  </si>
  <si>
    <t>Republic Bank Limited</t>
  </si>
  <si>
    <t>RBL</t>
  </si>
  <si>
    <t>Scotiabank Trinidad and Tobago Limited</t>
  </si>
  <si>
    <t>BNS</t>
  </si>
  <si>
    <t>NCB Global Finance Limited</t>
  </si>
  <si>
    <t>NCBGF</t>
  </si>
  <si>
    <t>ANSA Merchant Bank Limited</t>
  </si>
  <si>
    <t>AMAL</t>
  </si>
  <si>
    <t>Caribbean Finance Company Limited</t>
  </si>
  <si>
    <t>CFC</t>
  </si>
  <si>
    <t>Citicorp Merchant Bank Limited</t>
  </si>
  <si>
    <t>CMBL</t>
  </si>
  <si>
    <t>Development Finance Limited</t>
  </si>
  <si>
    <t>DFL</t>
  </si>
  <si>
    <t>Fidelity Finance and Leasing Company Limited</t>
  </si>
  <si>
    <t>FFL</t>
  </si>
  <si>
    <t>First Citizens Depository Services Limited</t>
  </si>
  <si>
    <t>FCMT</t>
  </si>
  <si>
    <t>First Citizens Trustee Services Limited</t>
  </si>
  <si>
    <t>FCTS</t>
  </si>
  <si>
    <t>Massy Finance GFC Ltd.</t>
  </si>
  <si>
    <t>GFC</t>
  </si>
  <si>
    <t xml:space="preserve">Guardian Group Trust Limited </t>
  </si>
  <si>
    <t>GAM</t>
  </si>
  <si>
    <t>JMMB Express Finance (T&amp;T) Limited</t>
  </si>
  <si>
    <t>ITBM</t>
  </si>
  <si>
    <t>Island Finance Trinidad &amp; Tobago Limited</t>
  </si>
  <si>
    <t>ISFL</t>
  </si>
  <si>
    <t>RBC Investment Management (Caribbean) Limited</t>
  </si>
  <si>
    <t>RBAM</t>
  </si>
  <si>
    <t>RBC Merchant Bank (Caribbean) Limited</t>
  </si>
  <si>
    <t>RMBF</t>
  </si>
  <si>
    <t>RBC Trust (Trinidad &amp; Tobago) Limited</t>
  </si>
  <si>
    <t>RBT</t>
  </si>
  <si>
    <t>Scotia Investments Trinidad and Tobago Limited</t>
  </si>
  <si>
    <t>SITT</t>
  </si>
  <si>
    <t>Jamaica Money Market Brokers (Trinidad and Tobago) Limited</t>
  </si>
  <si>
    <t>JMMBHC</t>
  </si>
  <si>
    <t>First Citizens Holdings Limited</t>
  </si>
  <si>
    <t>FCBHC</t>
  </si>
  <si>
    <t>RBC Financial (Caribbean) Limited</t>
  </si>
  <si>
    <t>RBCHC</t>
  </si>
  <si>
    <t>Republic Financial Holdings Limited</t>
  </si>
  <si>
    <t>RBLHC</t>
  </si>
  <si>
    <t>Non-eligible servicer cash advance facilities - 100% CCF</t>
  </si>
  <si>
    <t>Unconditionally cancellable commitments, including eligible servicer cash facilities - 10% CCF</t>
  </si>
  <si>
    <t>1. Leverage Ratio Calculation'!D17='2. Derivatives - Details'!F9</t>
  </si>
  <si>
    <t>1. Leverage Ratio Calculation'!D18='2. Derivatives - Details'!F14</t>
  </si>
  <si>
    <t>1. Leverage Ratio Calculation'!D19='2. Derivatives - Details'!D22</t>
  </si>
  <si>
    <t>Description</t>
  </si>
  <si>
    <t>SECTION B - TIER 1 CAPITAL CALCULATION</t>
  </si>
  <si>
    <t>SECTION C - LEVERAGE RATIO CALCULATION</t>
  </si>
  <si>
    <t>SECTION A - EXPOSURE MEASURE</t>
  </si>
  <si>
    <t>1. Leverage Ratio Calculation'!D14+'1. Leverage Ratio Calculation'!D22+'1. Leverage Ratio Calculation'!D28+'1. Leverage Ratio Calculation'!D34)='1. Leverage Ratio Calculation'!D36</t>
  </si>
  <si>
    <t>1. Leverage Ratio Calculation'!D39-'1. Leverage Ratio Calculation'!D40)='1. Leverage Ratio Calculation'!D41</t>
  </si>
  <si>
    <t>1. Leverage Ratio Calculation'!D36=0,"0",'1. Leverage Ratio Calculation'!D41/'1. Leverage Ratio Calculation'!D36))='1. Leverage Ratio Calculation'!D44</t>
  </si>
  <si>
    <t>S1.DP27/S1.DP24=S1.DP28</t>
  </si>
  <si>
    <t>2. Derivatives - Details'!D6+'2. Derivatives - Details'!E6)='2. Derivatives - Details'!F6</t>
  </si>
  <si>
    <t>LEVERAGE RATIO REPORT - BASEL III</t>
  </si>
  <si>
    <t>CB100LR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</si>
</sst>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."/>
    <numFmt numFmtId="165" formatCode="mmm\-yyyy"/>
    <numFmt numFmtId="166" formatCode="yyyy\-mm\-dd;@"/>
    <numFmt numFmtId="167" formatCode="_-* #,##0_-;\-* #,##0_-;_-* &quot;-&quot;??_-;_-@_-"/>
    <numFmt numFmtId="168" formatCode="mmm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66FF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ont="0" applyBorder="0">
      <alignment horizontal="right"/>
      <protection locked="0"/>
    </xf>
    <xf numFmtId="0" fontId="11" fillId="0" borderId="0">
      <alignment vertical="center"/>
    </xf>
    <xf numFmtId="0" fontId="12" fillId="0" borderId="0">
      <alignment vertical="center"/>
    </xf>
    <xf numFmtId="49" fontId="13" fillId="0" borderId="0">
      <alignment vertical="center"/>
    </xf>
    <xf numFmtId="0" fontId="14" fillId="0" borderId="0">
      <alignment vertical="center"/>
    </xf>
    <xf numFmtId="0" fontId="15" fillId="0" borderId="0">
      <alignment horizontal="center" vertical="center"/>
    </xf>
    <xf numFmtId="43" fontId="12" fillId="0" borderId="0" applyFont="0" applyFill="0" applyBorder="0" applyAlignment="0" applyProtection="0"/>
    <xf numFmtId="0" fontId="12" fillId="1" borderId="0">
      <alignment vertical="center"/>
    </xf>
    <xf numFmtId="0" fontId="16" fillId="0" borderId="0">
      <alignment horizontal="right" vertical="center"/>
    </xf>
  </cellStyleXfs>
  <cellXfs count="178">
    <xf numFmtId="0" fontId="0" fillId="0" borderId="0" xfId="0"/>
    <xf numFmtId="0" fontId="0" fillId="0" borderId="0" xfId="0" applyFill="1"/>
    <xf numFmtId="0" fontId="4" fillId="0" borderId="0" xfId="0" applyFont="1"/>
    <xf numFmtId="3" fontId="9" fillId="0" borderId="2" xfId="3" quotePrefix="1" applyNumberFormat="1" applyFont="1" applyBorder="1" applyProtection="1">
      <alignment horizontal="right"/>
      <protection locked="0"/>
    </xf>
    <xf numFmtId="0" fontId="7" fillId="3" borderId="6" xfId="0" applyFont="1" applyFill="1" applyBorder="1" applyAlignment="1">
      <alignment vertical="center"/>
    </xf>
    <xf numFmtId="0" fontId="0" fillId="0" borderId="0" xfId="0" applyBorder="1"/>
    <xf numFmtId="0" fontId="12" fillId="0" borderId="0" xfId="5">
      <alignment vertical="center"/>
    </xf>
    <xf numFmtId="0" fontId="12" fillId="0" borderId="0" xfId="5" applyBorder="1">
      <alignment vertical="center"/>
    </xf>
    <xf numFmtId="3" fontId="9" fillId="0" borderId="13" xfId="3" quotePrefix="1" applyNumberFormat="1" applyFont="1" applyBorder="1" applyProtection="1">
      <alignment horizontal="right"/>
      <protection locked="0"/>
    </xf>
    <xf numFmtId="3" fontId="9" fillId="0" borderId="14" xfId="3" quotePrefix="1" applyNumberFormat="1" applyFont="1" applyBorder="1" applyProtection="1">
      <alignment horizontal="right"/>
      <protection locked="0"/>
    </xf>
    <xf numFmtId="0" fontId="7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Protection="1"/>
    <xf numFmtId="0" fontId="3" fillId="0" borderId="0" xfId="1" quotePrefix="1" applyNumberFormat="1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left"/>
    </xf>
    <xf numFmtId="164" fontId="2" fillId="3" borderId="8" xfId="0" applyNumberFormat="1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164" fontId="0" fillId="0" borderId="8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0" fontId="0" fillId="0" borderId="8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3" fontId="3" fillId="8" borderId="15" xfId="0" applyNumberFormat="1" applyFont="1" applyFill="1" applyBorder="1" applyProtection="1"/>
    <xf numFmtId="0" fontId="3" fillId="8" borderId="16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5" fillId="0" borderId="8" xfId="0" applyFont="1" applyBorder="1" applyAlignment="1" applyProtection="1"/>
    <xf numFmtId="0" fontId="0" fillId="0" borderId="0" xfId="0" applyBorder="1" applyProtection="1"/>
    <xf numFmtId="0" fontId="7" fillId="3" borderId="9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/>
    <xf numFmtId="3" fontId="9" fillId="6" borderId="13" xfId="3" quotePrefix="1" applyNumberFormat="1" applyFont="1" applyFill="1" applyBorder="1" applyProtection="1">
      <alignment horizontal="right"/>
    </xf>
    <xf numFmtId="0" fontId="3" fillId="0" borderId="0" xfId="0" applyFont="1" applyProtection="1"/>
    <xf numFmtId="0" fontId="0" fillId="0" borderId="0" xfId="0" applyBorder="1" applyAlignment="1" applyProtection="1">
      <alignment vertical="center"/>
    </xf>
    <xf numFmtId="3" fontId="9" fillId="6" borderId="14" xfId="3" quotePrefix="1" applyNumberFormat="1" applyFont="1" applyFill="1" applyBorder="1" applyProtection="1">
      <alignment horizontal="right"/>
    </xf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wrapText="1"/>
    </xf>
    <xf numFmtId="0" fontId="0" fillId="6" borderId="13" xfId="0" applyFill="1" applyBorder="1" applyProtection="1"/>
    <xf numFmtId="0" fontId="0" fillId="6" borderId="14" xfId="0" applyFill="1" applyBorder="1" applyProtection="1"/>
    <xf numFmtId="0" fontId="0" fillId="6" borderId="17" xfId="0" applyFill="1" applyBorder="1" applyProtection="1"/>
    <xf numFmtId="0" fontId="0" fillId="0" borderId="0" xfId="0" applyFill="1" applyProtection="1"/>
    <xf numFmtId="0" fontId="4" fillId="0" borderId="0" xfId="0" applyFont="1" applyProtection="1"/>
    <xf numFmtId="0" fontId="19" fillId="0" borderId="0" xfId="0" applyFont="1" applyProtection="1"/>
    <xf numFmtId="0" fontId="5" fillId="0" borderId="0" xfId="0" applyFont="1" applyProtection="1"/>
    <xf numFmtId="0" fontId="3" fillId="5" borderId="5" xfId="5" applyFont="1" applyFill="1" applyBorder="1" applyProtection="1">
      <alignment vertical="center"/>
    </xf>
    <xf numFmtId="0" fontId="1" fillId="5" borderId="6" xfId="5" applyFont="1" applyFill="1" applyBorder="1" applyProtection="1">
      <alignment vertical="center"/>
    </xf>
    <xf numFmtId="0" fontId="3" fillId="5" borderId="5" xfId="5" applyFont="1" applyFill="1" applyBorder="1" applyAlignment="1" applyProtection="1">
      <alignment horizontal="center" vertical="center" wrapText="1"/>
    </xf>
    <xf numFmtId="0" fontId="3" fillId="5" borderId="13" xfId="5" applyFont="1" applyFill="1" applyBorder="1" applyAlignment="1" applyProtection="1">
      <alignment horizontal="center" vertical="center" wrapText="1"/>
    </xf>
    <xf numFmtId="0" fontId="1" fillId="0" borderId="0" xfId="5" applyFont="1" applyProtection="1">
      <alignment vertical="center"/>
    </xf>
    <xf numFmtId="0" fontId="1" fillId="5" borderId="5" xfId="5" applyFont="1" applyFill="1" applyBorder="1" applyProtection="1">
      <alignment vertical="center"/>
    </xf>
    <xf numFmtId="0" fontId="3" fillId="5" borderId="6" xfId="5" applyFont="1" applyFill="1" applyBorder="1" applyProtection="1">
      <alignment vertical="center"/>
    </xf>
    <xf numFmtId="0" fontId="1" fillId="5" borderId="7" xfId="5" applyFont="1" applyFill="1" applyBorder="1" applyProtection="1">
      <alignment vertical="center"/>
    </xf>
    <xf numFmtId="0" fontId="1" fillId="5" borderId="8" xfId="5" applyFont="1" applyFill="1" applyBorder="1" applyProtection="1">
      <alignment vertical="center"/>
    </xf>
    <xf numFmtId="0" fontId="1" fillId="5" borderId="0" xfId="5" applyFont="1" applyFill="1" applyBorder="1" applyProtection="1">
      <alignment vertical="center"/>
    </xf>
    <xf numFmtId="3" fontId="9" fillId="4" borderId="9" xfId="9" applyNumberFormat="1" applyFont="1" applyFill="1" applyBorder="1" applyAlignment="1" applyProtection="1">
      <alignment vertical="center"/>
    </xf>
    <xf numFmtId="0" fontId="1" fillId="5" borderId="0" xfId="5" applyFont="1" applyFill="1" applyBorder="1" applyAlignment="1" applyProtection="1">
      <alignment horizontal="left" vertical="center" indent="3"/>
    </xf>
    <xf numFmtId="3" fontId="3" fillId="5" borderId="0" xfId="11" applyNumberFormat="1" applyFont="1" applyFill="1" applyBorder="1" applyProtection="1">
      <alignment horizontal="right" vertical="center"/>
    </xf>
    <xf numFmtId="3" fontId="18" fillId="7" borderId="15" xfId="9" applyNumberFormat="1" applyFont="1" applyFill="1" applyBorder="1" applyAlignment="1" applyProtection="1">
      <alignment vertical="center"/>
    </xf>
    <xf numFmtId="0" fontId="3" fillId="7" borderId="16" xfId="5" applyFont="1" applyFill="1" applyBorder="1" applyAlignment="1" applyProtection="1">
      <alignment horizontal="center" vertical="center"/>
    </xf>
    <xf numFmtId="3" fontId="1" fillId="5" borderId="6" xfId="5" applyNumberFormat="1" applyFont="1" applyFill="1" applyBorder="1" applyProtection="1">
      <alignment vertical="center"/>
    </xf>
    <xf numFmtId="3" fontId="1" fillId="5" borderId="9" xfId="5" applyNumberFormat="1" applyFont="1" applyFill="1" applyBorder="1" applyProtection="1">
      <alignment vertical="center"/>
    </xf>
    <xf numFmtId="0" fontId="1" fillId="5" borderId="10" xfId="5" applyFont="1" applyFill="1" applyBorder="1" applyProtection="1">
      <alignment vertical="center"/>
    </xf>
    <xf numFmtId="0" fontId="1" fillId="5" borderId="11" xfId="5" applyFont="1" applyFill="1" applyBorder="1" applyProtection="1">
      <alignment vertical="center"/>
    </xf>
    <xf numFmtId="3" fontId="3" fillId="5" borderId="11" xfId="11" applyNumberFormat="1" applyFont="1" applyFill="1" applyBorder="1" applyProtection="1">
      <alignment horizontal="right" vertical="center"/>
    </xf>
    <xf numFmtId="0" fontId="3" fillId="5" borderId="7" xfId="5" applyFont="1" applyFill="1" applyBorder="1" applyAlignment="1" applyProtection="1">
      <alignment horizontal="center" vertical="center" wrapText="1"/>
    </xf>
    <xf numFmtId="0" fontId="1" fillId="6" borderId="8" xfId="5" applyFont="1" applyFill="1" applyBorder="1" applyProtection="1">
      <alignment vertical="center"/>
    </xf>
    <xf numFmtId="0" fontId="1" fillId="6" borderId="0" xfId="5" applyFont="1" applyFill="1" applyBorder="1" applyProtection="1">
      <alignment vertical="center"/>
    </xf>
    <xf numFmtId="3" fontId="1" fillId="6" borderId="9" xfId="5" applyNumberFormat="1" applyFont="1" applyFill="1" applyBorder="1" applyProtection="1">
      <alignment vertical="center"/>
    </xf>
    <xf numFmtId="0" fontId="1" fillId="6" borderId="0" xfId="5" applyFont="1" applyFill="1" applyBorder="1" applyAlignment="1" applyProtection="1">
      <alignment horizontal="left" vertical="center" indent="2"/>
    </xf>
    <xf numFmtId="0" fontId="1" fillId="0" borderId="0" xfId="5" applyFont="1" applyBorder="1" applyProtection="1">
      <alignment vertical="center"/>
    </xf>
    <xf numFmtId="0" fontId="1" fillId="6" borderId="10" xfId="5" applyFont="1" applyFill="1" applyBorder="1" applyProtection="1">
      <alignment vertical="center"/>
    </xf>
    <xf numFmtId="0" fontId="1" fillId="6" borderId="11" xfId="5" applyFont="1" applyFill="1" applyBorder="1" applyProtection="1">
      <alignment vertical="center"/>
    </xf>
    <xf numFmtId="0" fontId="3" fillId="6" borderId="3" xfId="5" applyFont="1" applyFill="1" applyBorder="1" applyProtection="1">
      <alignment vertical="center"/>
    </xf>
    <xf numFmtId="0" fontId="3" fillId="6" borderId="1" xfId="5" applyFont="1" applyFill="1" applyBorder="1" applyAlignment="1" applyProtection="1">
      <alignment horizontal="center" vertical="center" wrapText="1"/>
    </xf>
    <xf numFmtId="0" fontId="3" fillId="6" borderId="4" xfId="5" applyFont="1" applyFill="1" applyBorder="1" applyAlignment="1" applyProtection="1">
      <alignment horizontal="center" vertical="center" wrapText="1"/>
    </xf>
    <xf numFmtId="0" fontId="1" fillId="6" borderId="5" xfId="5" applyFont="1" applyFill="1" applyBorder="1" applyProtection="1">
      <alignment vertical="center"/>
    </xf>
    <xf numFmtId="9" fontId="1" fillId="6" borderId="6" xfId="2" applyFont="1" applyFill="1" applyBorder="1" applyAlignment="1" applyProtection="1">
      <alignment horizontal="center" vertical="center"/>
    </xf>
    <xf numFmtId="3" fontId="9" fillId="4" borderId="7" xfId="9" applyNumberFormat="1" applyFont="1" applyFill="1" applyBorder="1" applyAlignment="1" applyProtection="1">
      <alignment vertical="center"/>
    </xf>
    <xf numFmtId="0" fontId="3" fillId="6" borderId="18" xfId="0" applyFont="1" applyFill="1" applyBorder="1" applyProtection="1"/>
    <xf numFmtId="3" fontId="3" fillId="6" borderId="19" xfId="9" applyNumberFormat="1" applyFont="1" applyFill="1" applyBorder="1" applyAlignment="1" applyProtection="1">
      <alignment vertical="center"/>
    </xf>
    <xf numFmtId="9" fontId="3" fillId="6" borderId="20" xfId="2" applyFont="1" applyFill="1" applyBorder="1" applyAlignment="1" applyProtection="1">
      <alignment horizontal="center" vertical="center"/>
    </xf>
    <xf numFmtId="3" fontId="18" fillId="9" borderId="15" xfId="9" applyNumberFormat="1" applyFont="1" applyFill="1" applyBorder="1" applyAlignment="1" applyProtection="1">
      <alignment vertical="center"/>
    </xf>
    <xf numFmtId="0" fontId="3" fillId="9" borderId="16" xfId="0" applyFont="1" applyFill="1" applyBorder="1" applyProtection="1"/>
    <xf numFmtId="9" fontId="1" fillId="6" borderId="0" xfId="2" applyFont="1" applyFill="1" applyBorder="1" applyAlignment="1" applyProtection="1">
      <alignment horizontal="center" vertical="center"/>
    </xf>
    <xf numFmtId="0" fontId="3" fillId="6" borderId="10" xfId="0" applyFont="1" applyFill="1" applyBorder="1" applyProtection="1"/>
    <xf numFmtId="3" fontId="3" fillId="6" borderId="11" xfId="9" applyNumberFormat="1" applyFont="1" applyFill="1" applyBorder="1" applyAlignment="1" applyProtection="1">
      <alignment vertical="center"/>
    </xf>
    <xf numFmtId="9" fontId="3" fillId="6" borderId="21" xfId="2" applyFont="1" applyFill="1" applyBorder="1" applyAlignment="1" applyProtection="1">
      <alignment horizontal="center" vertical="center"/>
    </xf>
    <xf numFmtId="0" fontId="9" fillId="6" borderId="8" xfId="5" applyFont="1" applyFill="1" applyBorder="1" applyProtection="1">
      <alignment vertical="center"/>
    </xf>
    <xf numFmtId="0" fontId="3" fillId="6" borderId="3" xfId="7" applyFont="1" applyFill="1" applyBorder="1" applyProtection="1">
      <alignment vertical="center"/>
    </xf>
    <xf numFmtId="3" fontId="18" fillId="4" borderId="1" xfId="9" applyNumberFormat="1" applyFont="1" applyFill="1" applyBorder="1" applyAlignment="1" applyProtection="1">
      <alignment vertical="center"/>
    </xf>
    <xf numFmtId="167" fontId="18" fillId="4" borderId="1" xfId="9" applyNumberFormat="1" applyFont="1" applyFill="1" applyBorder="1" applyAlignment="1" applyProtection="1">
      <alignment vertical="center"/>
    </xf>
    <xf numFmtId="0" fontId="0" fillId="5" borderId="0" xfId="5" applyFont="1" applyFill="1" applyBorder="1" applyProtection="1">
      <alignment vertical="center"/>
    </xf>
    <xf numFmtId="0" fontId="0" fillId="5" borderId="11" xfId="5" applyFont="1" applyFill="1" applyBorder="1" applyProtection="1">
      <alignment vertical="center"/>
    </xf>
    <xf numFmtId="3" fontId="1" fillId="5" borderId="22" xfId="5" applyNumberFormat="1" applyFont="1" applyFill="1" applyBorder="1" applyProtection="1">
      <alignment vertical="center"/>
    </xf>
    <xf numFmtId="3" fontId="9" fillId="5" borderId="14" xfId="3" quotePrefix="1" applyNumberFormat="1" applyFont="1" applyFill="1" applyBorder="1" applyProtection="1">
      <alignment horizontal="right"/>
    </xf>
    <xf numFmtId="0" fontId="20" fillId="3" borderId="1" xfId="0" applyFont="1" applyFill="1" applyBorder="1" applyAlignment="1">
      <alignment vertical="top" wrapText="1"/>
    </xf>
    <xf numFmtId="0" fontId="20" fillId="3" borderId="4" xfId="0" applyFont="1" applyFill="1" applyBorder="1" applyAlignment="1">
      <alignment vertical="top" wrapText="1"/>
    </xf>
    <xf numFmtId="0" fontId="21" fillId="10" borderId="2" xfId="0" applyFont="1" applyFill="1" applyBorder="1" applyAlignment="1">
      <alignment horizont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wrapText="1"/>
    </xf>
    <xf numFmtId="0" fontId="20" fillId="3" borderId="3" xfId="0" applyFont="1" applyFill="1" applyBorder="1" applyAlignment="1"/>
    <xf numFmtId="0" fontId="20" fillId="3" borderId="1" xfId="0" applyFont="1" applyFill="1" applyBorder="1" applyAlignment="1"/>
    <xf numFmtId="0" fontId="0" fillId="0" borderId="4" xfId="0" applyFont="1" applyFill="1" applyBorder="1" applyAlignment="1">
      <alignment wrapText="1"/>
    </xf>
    <xf numFmtId="0" fontId="0" fillId="0" borderId="4" xfId="0" applyFont="1" applyFill="1" applyBorder="1"/>
    <xf numFmtId="0" fontId="0" fillId="0" borderId="2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4" xfId="0" applyFont="1" applyBorder="1" applyAlignment="1">
      <alignment wrapText="1"/>
    </xf>
    <xf numFmtId="0" fontId="0" fillId="0" borderId="4" xfId="0" applyFont="1" applyBorder="1"/>
    <xf numFmtId="0" fontId="0" fillId="0" borderId="2" xfId="0" applyFont="1" applyFill="1" applyBorder="1" applyAlignment="1">
      <alignment horizontal="center"/>
    </xf>
    <xf numFmtId="0" fontId="0" fillId="0" borderId="2" xfId="0" quotePrefix="1" applyFont="1" applyBorder="1" applyAlignment="1">
      <alignment wrapText="1"/>
    </xf>
    <xf numFmtId="0" fontId="0" fillId="0" borderId="2" xfId="0" quotePrefix="1" applyFont="1" applyBorder="1" applyAlignment="1">
      <alignment horizontal="center" wrapText="1"/>
    </xf>
    <xf numFmtId="0" fontId="0" fillId="0" borderId="2" xfId="0" quotePrefix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2" xfId="0" applyFont="1" applyBorder="1"/>
    <xf numFmtId="0" fontId="0" fillId="0" borderId="2" xfId="0" applyBorder="1"/>
    <xf numFmtId="0" fontId="0" fillId="0" borderId="0" xfId="0" applyAlignment="1">
      <alignment horizontal="left" indent="1"/>
    </xf>
    <xf numFmtId="9" fontId="3" fillId="2" borderId="2" xfId="2" applyFont="1" applyFill="1" applyBorder="1" applyAlignment="1" applyProtection="1">
      <alignment horizontal="right"/>
    </xf>
    <xf numFmtId="0" fontId="22" fillId="0" borderId="2" xfId="0" applyFont="1" applyBorder="1"/>
    <xf numFmtId="0" fontId="22" fillId="0" borderId="3" xfId="0" applyFont="1" applyBorder="1"/>
    <xf numFmtId="0" fontId="23" fillId="0" borderId="2" xfId="0" applyFont="1" applyFill="1" applyBorder="1"/>
    <xf numFmtId="0" fontId="0" fillId="0" borderId="3" xfId="0" applyBorder="1"/>
    <xf numFmtId="168" fontId="0" fillId="0" borderId="2" xfId="0" applyNumberFormat="1" applyBorder="1"/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/>
    <xf numFmtId="0" fontId="0" fillId="6" borderId="5" xfId="5" applyFont="1" applyFill="1" applyBorder="1" applyProtection="1">
      <alignment vertical="center"/>
    </xf>
    <xf numFmtId="0" fontId="0" fillId="6" borderId="5" xfId="5" applyFont="1" applyFill="1" applyBorder="1" applyAlignment="1" applyProtection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 applyProtection="1"/>
    <xf numFmtId="0" fontId="2" fillId="0" borderId="8" xfId="0" applyFont="1" applyFill="1" applyBorder="1" applyAlignment="1" applyProtection="1"/>
    <xf numFmtId="0" fontId="2" fillId="0" borderId="0" xfId="0" applyFont="1" applyFill="1" applyBorder="1" applyAlignment="1" applyProtection="1"/>
    <xf numFmtId="3" fontId="3" fillId="0" borderId="9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0" fillId="0" borderId="4" xfId="0" applyBorder="1" applyAlignment="1" applyProtection="1"/>
    <xf numFmtId="0" fontId="2" fillId="0" borderId="1" xfId="0" applyFont="1" applyFill="1" applyBorder="1" applyAlignment="1" applyProtection="1"/>
    <xf numFmtId="0" fontId="2" fillId="0" borderId="3" xfId="0" applyFont="1" applyFill="1" applyBorder="1" applyAlignment="1" applyProtection="1"/>
    <xf numFmtId="166" fontId="7" fillId="3" borderId="3" xfId="0" applyNumberFormat="1" applyFont="1" applyFill="1" applyBorder="1" applyAlignment="1" applyProtection="1"/>
    <xf numFmtId="166" fontId="7" fillId="3" borderId="1" xfId="0" applyNumberFormat="1" applyFont="1" applyFill="1" applyBorder="1" applyAlignment="1" applyProtection="1"/>
    <xf numFmtId="0" fontId="7" fillId="3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0" fontId="7" fillId="3" borderId="3" xfId="0" applyFont="1" applyFill="1" applyBorder="1" applyProtection="1"/>
    <xf numFmtId="0" fontId="7" fillId="3" borderId="1" xfId="0" applyFont="1" applyFill="1" applyBorder="1" applyProtection="1"/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2" fillId="3" borderId="8" xfId="0" applyFont="1" applyFill="1" applyBorder="1" applyAlignment="1" applyProtection="1"/>
    <xf numFmtId="0" fontId="2" fillId="3" borderId="0" xfId="0" applyFont="1" applyFill="1" applyBorder="1" applyAlignment="1" applyProtection="1"/>
    <xf numFmtId="0" fontId="2" fillId="3" borderId="3" xfId="0" applyFont="1" applyFill="1" applyBorder="1" applyAlignment="1" applyProtection="1"/>
    <xf numFmtId="0" fontId="2" fillId="3" borderId="1" xfId="0" applyFont="1" applyFill="1" applyBorder="1" applyAlignment="1" applyProtection="1"/>
    <xf numFmtId="0" fontId="10" fillId="0" borderId="3" xfId="0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horizontal="left"/>
    </xf>
    <xf numFmtId="0" fontId="7" fillId="2" borderId="5" xfId="0" applyFont="1" applyFill="1" applyBorder="1" applyAlignment="1" applyProtection="1">
      <alignment horizontal="left"/>
    </xf>
    <xf numFmtId="0" fontId="7" fillId="2" borderId="6" xfId="0" applyFont="1" applyFill="1" applyBorder="1" applyAlignment="1" applyProtection="1">
      <alignment horizontal="left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left"/>
    </xf>
    <xf numFmtId="0" fontId="6" fillId="0" borderId="8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165" fontId="7" fillId="3" borderId="3" xfId="0" applyNumberFormat="1" applyFont="1" applyFill="1" applyBorder="1" applyAlignment="1" applyProtection="1">
      <alignment horizontal="center"/>
      <protection locked="0"/>
    </xf>
    <xf numFmtId="165" fontId="7" fillId="3" borderId="4" xfId="0" applyNumberFormat="1" applyFont="1" applyFill="1" applyBorder="1" applyAlignment="1" applyProtection="1">
      <alignment horizontal="center"/>
      <protection locked="0"/>
    </xf>
    <xf numFmtId="166" fontId="7" fillId="3" borderId="3" xfId="0" applyNumberFormat="1" applyFont="1" applyFill="1" applyBorder="1" applyAlignment="1" applyProtection="1">
      <alignment horizontal="center"/>
      <protection locked="0"/>
    </xf>
    <xf numFmtId="166" fontId="7" fillId="3" borderId="4" xfId="0" applyNumberFormat="1" applyFont="1" applyFill="1" applyBorder="1" applyAlignment="1" applyProtection="1">
      <alignment horizontal="center"/>
      <protection locked="0"/>
    </xf>
    <xf numFmtId="0" fontId="25" fillId="3" borderId="5" xfId="0" applyFont="1" applyFill="1" applyBorder="1" applyAlignment="1" applyProtection="1">
      <alignment horizontal="center" vertical="center"/>
    </xf>
    <xf numFmtId="0" fontId="25" fillId="3" borderId="7" xfId="0" applyFont="1" applyFill="1" applyBorder="1" applyAlignment="1" applyProtection="1">
      <alignment horizontal="center" vertical="center"/>
    </xf>
    <xf numFmtId="0" fontId="25" fillId="3" borderId="10" xfId="0" applyFont="1" applyFill="1" applyBorder="1" applyAlignment="1" applyProtection="1">
      <alignment horizontal="center" vertical="center"/>
    </xf>
    <xf numFmtId="0" fontId="25" fillId="3" borderId="12" xfId="0" applyFont="1" applyFill="1" applyBorder="1" applyAlignment="1" applyProtection="1">
      <alignment horizontal="center" vertical="center"/>
    </xf>
  </cellXfs>
  <cellStyles count="12">
    <cellStyle name="Comma 2" xfId="9"/>
    <cellStyle name="Currency" xfId="1" builtinId="4"/>
    <cellStyle name="DPA" xfId="8"/>
    <cellStyle name="Greyed Out Cell" xfId="10"/>
    <cellStyle name="Heading Style 1" xfId="6"/>
    <cellStyle name="HStyle 2" xfId="11"/>
    <cellStyle name="HStyle 3" xfId="7"/>
    <cellStyle name="HStyle 4" xfId="4"/>
    <cellStyle name="Normal" xfId="0" builtinId="0"/>
    <cellStyle name="Normal 2" xfId="5"/>
    <cellStyle name="Percent" xfId="2" builtinId="5"/>
    <cellStyle name="Unlocked Input" xfId="3"/>
  </cellStyles>
  <dxfs count="2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0033"/>
      <color rgb="FFFF5050"/>
      <color rgb="FF800000"/>
      <color rgb="FF990033"/>
      <color rgb="FF9900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2\CBTT\Policy\BASEL\Trinidad%20and%20Tobago-Revised%20Capital%20Standards%20for%20banks%20and%20non-banks\CB100B%20Reporting%20Template\CB100B_Basel%20II_III%20Reporting%20Template_2020_30_Jun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2\CBTT\Users\kastewart\Desktop\CB100B_Basel%20II_III%20Reporting%20Template_2018_22_Jan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Listing"/>
      <sheetName val="1 Capital Ratios"/>
      <sheetName val="2 RWA Summary"/>
      <sheetName val="3 Capital"/>
      <sheetName val="3A Capital from Subs"/>
      <sheetName val="3B Supp. Subs. Info."/>
      <sheetName val="4 Allowance"/>
      <sheetName val="5 Sovereign"/>
      <sheetName val="6 PSEs"/>
      <sheetName val="7 MDBs"/>
      <sheetName val="8 Bank &amp; Sec. Firms LT"/>
      <sheetName val="8A Bank &amp; Sec. Firms ST"/>
      <sheetName val=" 9 Corp. &amp; Sec. firms LT"/>
      <sheetName val="9A Corp. &amp; Sec. Firms ST"/>
      <sheetName val="10 Commercial Real Estate"/>
      <sheetName val="11 Residential Real Estate"/>
      <sheetName val="12 Other Retail"/>
      <sheetName val="13 SBE Other Retail"/>
      <sheetName val="14 Private Equity"/>
      <sheetName val="15 Trading"/>
      <sheetName val="16 Securitization Calcn"/>
      <sheetName val="17 Other Assets"/>
      <sheetName val="18 Off-Balance Sheet"/>
      <sheetName val="19 Derivatives"/>
      <sheetName val="20 Securitization Banking book"/>
      <sheetName val="21 Market Risk - Foreign Exch."/>
      <sheetName val="21A Market  Risk - Trigger"/>
      <sheetName val="21B Market Risk - IRR Spec."/>
      <sheetName val="21C Market Risk - IRR Gen."/>
      <sheetName val="21D Market Risk - Equity &amp; Com."/>
      <sheetName val="21E Market Risk - Options"/>
      <sheetName val="22 Op Risk"/>
      <sheetName val="23 Obligor - Guarantor"/>
      <sheetName val="24 Reconciliation"/>
      <sheetName val="Lists"/>
      <sheetName val="Validations"/>
      <sheetName val="ASC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Select Institution Name</v>
          </cell>
          <cell r="C1" t="str">
            <v>Select Return Date</v>
          </cell>
          <cell r="D1" t="str">
            <v>Select Return Type</v>
          </cell>
        </row>
        <row r="2">
          <cell r="A2" t="str">
            <v>Bank of Baroda (Trinidad &amp; Tobago) Limited</v>
          </cell>
          <cell r="C2">
            <v>42766</v>
          </cell>
          <cell r="D2" t="str">
            <v>Individual</v>
          </cell>
        </row>
        <row r="3">
          <cell r="A3" t="str">
            <v>Citibank (Trinidad &amp; Tobago) Limited</v>
          </cell>
          <cell r="C3">
            <v>42794</v>
          </cell>
          <cell r="D3" t="str">
            <v>Consolidated</v>
          </cell>
        </row>
        <row r="4">
          <cell r="A4" t="str">
            <v>First Citizens Bank Limited</v>
          </cell>
          <cell r="C4">
            <v>42825</v>
          </cell>
        </row>
        <row r="5">
          <cell r="A5" t="str">
            <v>FirstCaribbean International Bank (Trinidad &amp; Tobago) Limited</v>
          </cell>
          <cell r="C5">
            <v>42855</v>
          </cell>
        </row>
        <row r="6">
          <cell r="A6" t="str">
            <v>JMMB Bank (T&amp;T) Limited</v>
          </cell>
          <cell r="C6">
            <v>42886</v>
          </cell>
        </row>
        <row r="7">
          <cell r="A7" t="str">
            <v>RBC Royal Bank (Trinidad &amp; Tobago) Limited</v>
          </cell>
          <cell r="C7">
            <v>42916</v>
          </cell>
        </row>
        <row r="8">
          <cell r="A8" t="str">
            <v>Republic Bank Limited</v>
          </cell>
          <cell r="C8">
            <v>42947</v>
          </cell>
        </row>
        <row r="9">
          <cell r="A9" t="str">
            <v>Scotiabank Trinidad and Tobago Limited</v>
          </cell>
          <cell r="C9">
            <v>42978</v>
          </cell>
        </row>
        <row r="10">
          <cell r="A10" t="str">
            <v>NCB Global Finance Limited</v>
          </cell>
          <cell r="C10">
            <v>43008</v>
          </cell>
        </row>
        <row r="11">
          <cell r="A11" t="str">
            <v>ANSA Merchant Bank Limited</v>
          </cell>
          <cell r="C11">
            <v>43039</v>
          </cell>
        </row>
        <row r="12">
          <cell r="A12" t="str">
            <v>Caribbean Finance Company Limited</v>
          </cell>
          <cell r="C12">
            <v>43069</v>
          </cell>
        </row>
        <row r="13">
          <cell r="A13" t="str">
            <v>Citicorp Merchant Bank Limited</v>
          </cell>
          <cell r="C13">
            <v>43100</v>
          </cell>
        </row>
        <row r="14">
          <cell r="A14" t="str">
            <v>Development Finance Limited</v>
          </cell>
          <cell r="C14">
            <v>43131</v>
          </cell>
        </row>
        <row r="15">
          <cell r="A15" t="str">
            <v>Fidelity Finance and Leasing Company Limited</v>
          </cell>
          <cell r="C15">
            <v>43159</v>
          </cell>
        </row>
        <row r="16">
          <cell r="A16" t="str">
            <v>First Citizens Depository Services Limited</v>
          </cell>
          <cell r="C16">
            <v>43190</v>
          </cell>
        </row>
        <row r="17">
          <cell r="A17" t="str">
            <v>First Citizens Trustee Services Limited</v>
          </cell>
          <cell r="C17">
            <v>43220</v>
          </cell>
        </row>
        <row r="18">
          <cell r="A18" t="str">
            <v>Massy Finance GFC Ltd.</v>
          </cell>
          <cell r="C18">
            <v>43251</v>
          </cell>
        </row>
        <row r="19">
          <cell r="A19" t="str">
            <v xml:space="preserve">Guardian Group Trust Limited </v>
          </cell>
          <cell r="C19">
            <v>43281</v>
          </cell>
        </row>
        <row r="20">
          <cell r="A20" t="str">
            <v>JMMB Express Finance (T&amp;T) Limited</v>
          </cell>
          <cell r="C20">
            <v>43312</v>
          </cell>
        </row>
        <row r="21">
          <cell r="A21" t="str">
            <v>Island Finance Trinidad &amp; Tobago Limited</v>
          </cell>
          <cell r="C21">
            <v>43343</v>
          </cell>
        </row>
        <row r="22">
          <cell r="A22" t="str">
            <v>RBC Investment Management (Caribbean) Limited</v>
          </cell>
          <cell r="C22">
            <v>43373</v>
          </cell>
        </row>
        <row r="23">
          <cell r="A23" t="str">
            <v>RBC Merchant Bank (Caribbean) Limited</v>
          </cell>
          <cell r="C23">
            <v>43404</v>
          </cell>
        </row>
        <row r="24">
          <cell r="A24" t="str">
            <v>RBC Trust (Trinidad &amp; Tobago) Limited</v>
          </cell>
          <cell r="C24">
            <v>43434</v>
          </cell>
        </row>
        <row r="25">
          <cell r="A25" t="str">
            <v>Scotia Investments Trinidad and Tobago Limited</v>
          </cell>
          <cell r="C25">
            <v>43465</v>
          </cell>
        </row>
        <row r="26">
          <cell r="A26" t="str">
            <v>Jamaica Money Market Brokers (Trinidad and Tobago) Limited</v>
          </cell>
          <cell r="C26">
            <v>43496</v>
          </cell>
        </row>
        <row r="27">
          <cell r="A27" t="str">
            <v>First Citizens Holdings Limited</v>
          </cell>
          <cell r="C27">
            <v>43524</v>
          </cell>
        </row>
        <row r="28">
          <cell r="A28" t="str">
            <v>RBC Financial (Caribbean) Limited</v>
          </cell>
          <cell r="C28">
            <v>43555</v>
          </cell>
        </row>
        <row r="29">
          <cell r="A29" t="str">
            <v>Republic Financial Holdings Limited</v>
          </cell>
          <cell r="C29">
            <v>43585</v>
          </cell>
        </row>
        <row r="30">
          <cell r="C30">
            <v>43616</v>
          </cell>
        </row>
        <row r="31">
          <cell r="C31">
            <v>43646</v>
          </cell>
        </row>
        <row r="32">
          <cell r="C32">
            <v>43677</v>
          </cell>
        </row>
        <row r="33">
          <cell r="C33">
            <v>43708</v>
          </cell>
        </row>
        <row r="34">
          <cell r="C34">
            <v>43738</v>
          </cell>
        </row>
        <row r="35">
          <cell r="C35">
            <v>43769</v>
          </cell>
        </row>
        <row r="36">
          <cell r="C36">
            <v>43799</v>
          </cell>
        </row>
        <row r="37">
          <cell r="C37">
            <v>43830</v>
          </cell>
        </row>
        <row r="38">
          <cell r="C38">
            <v>43861</v>
          </cell>
        </row>
        <row r="39">
          <cell r="C39">
            <v>43890</v>
          </cell>
        </row>
        <row r="40">
          <cell r="C40">
            <v>43921</v>
          </cell>
        </row>
        <row r="41">
          <cell r="C41">
            <v>43951</v>
          </cell>
        </row>
        <row r="42">
          <cell r="C42">
            <v>43982</v>
          </cell>
        </row>
        <row r="43">
          <cell r="C43">
            <v>44012</v>
          </cell>
        </row>
        <row r="44">
          <cell r="C44">
            <v>44043</v>
          </cell>
        </row>
        <row r="45">
          <cell r="C45">
            <v>44074</v>
          </cell>
        </row>
        <row r="46">
          <cell r="C46">
            <v>44104</v>
          </cell>
        </row>
        <row r="47">
          <cell r="C47">
            <v>44135</v>
          </cell>
        </row>
        <row r="48">
          <cell r="C48">
            <v>44165</v>
          </cell>
        </row>
        <row r="49">
          <cell r="C49">
            <v>44196</v>
          </cell>
        </row>
        <row r="50">
          <cell r="C50">
            <v>44227</v>
          </cell>
        </row>
        <row r="51">
          <cell r="C51">
            <v>44255</v>
          </cell>
        </row>
        <row r="52">
          <cell r="C52">
            <v>44286</v>
          </cell>
        </row>
        <row r="53">
          <cell r="C53">
            <v>44316</v>
          </cell>
        </row>
        <row r="54">
          <cell r="C54">
            <v>44347</v>
          </cell>
        </row>
        <row r="55">
          <cell r="C55">
            <v>44377</v>
          </cell>
        </row>
        <row r="56">
          <cell r="C56">
            <v>44408</v>
          </cell>
        </row>
        <row r="57">
          <cell r="C57">
            <v>44439</v>
          </cell>
        </row>
        <row r="58">
          <cell r="C58">
            <v>44469</v>
          </cell>
        </row>
        <row r="59">
          <cell r="C59">
            <v>44500</v>
          </cell>
        </row>
        <row r="60">
          <cell r="C60">
            <v>44530</v>
          </cell>
        </row>
        <row r="61">
          <cell r="C61">
            <v>44561</v>
          </cell>
        </row>
        <row r="62">
          <cell r="C62">
            <v>44592</v>
          </cell>
        </row>
        <row r="63">
          <cell r="C63">
            <v>44620</v>
          </cell>
        </row>
        <row r="64">
          <cell r="C64">
            <v>44651</v>
          </cell>
        </row>
        <row r="65">
          <cell r="C65">
            <v>44681</v>
          </cell>
        </row>
        <row r="66">
          <cell r="C66">
            <v>44712</v>
          </cell>
        </row>
        <row r="67">
          <cell r="C67">
            <v>44742</v>
          </cell>
        </row>
        <row r="68">
          <cell r="C68">
            <v>44773</v>
          </cell>
        </row>
        <row r="69">
          <cell r="C69">
            <v>44804</v>
          </cell>
        </row>
        <row r="70">
          <cell r="C70">
            <v>44834</v>
          </cell>
        </row>
        <row r="71">
          <cell r="C71">
            <v>44865</v>
          </cell>
        </row>
        <row r="72">
          <cell r="C72">
            <v>44895</v>
          </cell>
        </row>
        <row r="73">
          <cell r="C73">
            <v>44926</v>
          </cell>
        </row>
        <row r="74">
          <cell r="C74">
            <v>44957</v>
          </cell>
        </row>
        <row r="75">
          <cell r="C75">
            <v>44985</v>
          </cell>
        </row>
        <row r="76">
          <cell r="C76">
            <v>45016</v>
          </cell>
        </row>
        <row r="77">
          <cell r="C77">
            <v>45046</v>
          </cell>
        </row>
        <row r="78">
          <cell r="C78">
            <v>45077</v>
          </cell>
        </row>
        <row r="79">
          <cell r="C79">
            <v>45107</v>
          </cell>
        </row>
        <row r="80">
          <cell r="C80">
            <v>45138</v>
          </cell>
        </row>
        <row r="81">
          <cell r="C81">
            <v>45169</v>
          </cell>
        </row>
        <row r="82">
          <cell r="C82">
            <v>45199</v>
          </cell>
        </row>
        <row r="83">
          <cell r="C83">
            <v>45230</v>
          </cell>
        </row>
        <row r="84">
          <cell r="C84">
            <v>45260</v>
          </cell>
        </row>
        <row r="85">
          <cell r="C85">
            <v>45291</v>
          </cell>
        </row>
        <row r="86">
          <cell r="C86">
            <v>45322</v>
          </cell>
        </row>
        <row r="87">
          <cell r="C87">
            <v>45351</v>
          </cell>
        </row>
        <row r="88">
          <cell r="C88">
            <v>45382</v>
          </cell>
        </row>
        <row r="89">
          <cell r="C89">
            <v>45412</v>
          </cell>
        </row>
        <row r="90">
          <cell r="C90">
            <v>45443</v>
          </cell>
        </row>
        <row r="91">
          <cell r="C91">
            <v>45473</v>
          </cell>
        </row>
        <row r="92">
          <cell r="C92">
            <v>45504</v>
          </cell>
        </row>
        <row r="93">
          <cell r="C93">
            <v>45535</v>
          </cell>
        </row>
        <row r="94">
          <cell r="C94">
            <v>45565</v>
          </cell>
        </row>
        <row r="95">
          <cell r="C95">
            <v>45596</v>
          </cell>
        </row>
        <row r="96">
          <cell r="C96">
            <v>45626</v>
          </cell>
        </row>
        <row r="97">
          <cell r="C97">
            <v>45657</v>
          </cell>
        </row>
        <row r="98">
          <cell r="C98">
            <v>45688</v>
          </cell>
        </row>
        <row r="99">
          <cell r="C99">
            <v>45716</v>
          </cell>
        </row>
        <row r="100">
          <cell r="C100">
            <v>45747</v>
          </cell>
        </row>
        <row r="101">
          <cell r="C101">
            <v>45777</v>
          </cell>
        </row>
        <row r="102">
          <cell r="C102">
            <v>45808</v>
          </cell>
        </row>
        <row r="103">
          <cell r="C103">
            <v>45838</v>
          </cell>
        </row>
        <row r="104">
          <cell r="C104">
            <v>45869</v>
          </cell>
        </row>
        <row r="105">
          <cell r="C105">
            <v>45900</v>
          </cell>
        </row>
        <row r="106">
          <cell r="C106">
            <v>45930</v>
          </cell>
        </row>
        <row r="107">
          <cell r="C107">
            <v>45961</v>
          </cell>
        </row>
        <row r="108">
          <cell r="C108">
            <v>45991</v>
          </cell>
        </row>
        <row r="109">
          <cell r="C109">
            <v>46022</v>
          </cell>
        </row>
        <row r="110">
          <cell r="C110">
            <v>46053</v>
          </cell>
        </row>
        <row r="111">
          <cell r="C111">
            <v>46081</v>
          </cell>
        </row>
        <row r="112">
          <cell r="C112">
            <v>46112</v>
          </cell>
        </row>
        <row r="113">
          <cell r="C113">
            <v>46142</v>
          </cell>
        </row>
        <row r="114">
          <cell r="C114">
            <v>46173</v>
          </cell>
        </row>
        <row r="115">
          <cell r="C115">
            <v>46203</v>
          </cell>
        </row>
        <row r="116">
          <cell r="C116">
            <v>46234</v>
          </cell>
        </row>
        <row r="117">
          <cell r="C117">
            <v>46265</v>
          </cell>
        </row>
        <row r="118">
          <cell r="C118">
            <v>46295</v>
          </cell>
        </row>
        <row r="119">
          <cell r="C119">
            <v>46326</v>
          </cell>
        </row>
        <row r="120">
          <cell r="C120">
            <v>46356</v>
          </cell>
        </row>
        <row r="121">
          <cell r="C121">
            <v>46387</v>
          </cell>
        </row>
        <row r="122">
          <cell r="C122">
            <v>46418</v>
          </cell>
        </row>
        <row r="123">
          <cell r="C123">
            <v>46446</v>
          </cell>
        </row>
        <row r="124">
          <cell r="C124">
            <v>46477</v>
          </cell>
        </row>
        <row r="125">
          <cell r="C125">
            <v>46507</v>
          </cell>
        </row>
        <row r="126">
          <cell r="C126">
            <v>46538</v>
          </cell>
        </row>
        <row r="127">
          <cell r="C127">
            <v>46568</v>
          </cell>
        </row>
        <row r="128">
          <cell r="C128">
            <v>46599</v>
          </cell>
        </row>
        <row r="129">
          <cell r="C129">
            <v>46630</v>
          </cell>
        </row>
        <row r="130">
          <cell r="C130">
            <v>46660</v>
          </cell>
        </row>
        <row r="131">
          <cell r="C131">
            <v>46691</v>
          </cell>
        </row>
        <row r="132">
          <cell r="C132">
            <v>46721</v>
          </cell>
        </row>
        <row r="133">
          <cell r="C133">
            <v>46752</v>
          </cell>
        </row>
        <row r="134">
          <cell r="C134">
            <v>46783</v>
          </cell>
        </row>
        <row r="135">
          <cell r="C135">
            <v>46812</v>
          </cell>
        </row>
        <row r="136">
          <cell r="C136">
            <v>46843</v>
          </cell>
        </row>
        <row r="137">
          <cell r="C137">
            <v>46873</v>
          </cell>
        </row>
        <row r="138">
          <cell r="C138">
            <v>46904</v>
          </cell>
        </row>
        <row r="139">
          <cell r="C139">
            <v>46934</v>
          </cell>
        </row>
        <row r="140">
          <cell r="C140">
            <v>46965</v>
          </cell>
        </row>
        <row r="141">
          <cell r="C141">
            <v>46996</v>
          </cell>
        </row>
        <row r="142">
          <cell r="C142">
            <v>47026</v>
          </cell>
        </row>
        <row r="143">
          <cell r="C143">
            <v>47057</v>
          </cell>
        </row>
        <row r="144">
          <cell r="C144">
            <v>47087</v>
          </cell>
        </row>
        <row r="145">
          <cell r="C145">
            <v>47118</v>
          </cell>
        </row>
        <row r="146">
          <cell r="C146">
            <v>47149</v>
          </cell>
        </row>
        <row r="147">
          <cell r="C147">
            <v>47177</v>
          </cell>
        </row>
        <row r="148">
          <cell r="C148">
            <v>47208</v>
          </cell>
        </row>
        <row r="149">
          <cell r="C149">
            <v>47238</v>
          </cell>
        </row>
        <row r="150">
          <cell r="C150">
            <v>47269</v>
          </cell>
        </row>
        <row r="151">
          <cell r="C151">
            <v>47299</v>
          </cell>
        </row>
        <row r="152">
          <cell r="C152">
            <v>47330</v>
          </cell>
        </row>
        <row r="153">
          <cell r="C153">
            <v>47361</v>
          </cell>
        </row>
        <row r="154">
          <cell r="C154">
            <v>47391</v>
          </cell>
        </row>
        <row r="155">
          <cell r="C155">
            <v>47422</v>
          </cell>
        </row>
        <row r="156">
          <cell r="C156">
            <v>47452</v>
          </cell>
        </row>
        <row r="157">
          <cell r="C157">
            <v>47483</v>
          </cell>
        </row>
        <row r="158">
          <cell r="C158">
            <v>47514</v>
          </cell>
        </row>
        <row r="159">
          <cell r="C159">
            <v>47542</v>
          </cell>
        </row>
        <row r="160">
          <cell r="C160">
            <v>47573</v>
          </cell>
        </row>
        <row r="161">
          <cell r="C161">
            <v>47603</v>
          </cell>
        </row>
        <row r="162">
          <cell r="C162">
            <v>47634</v>
          </cell>
        </row>
        <row r="163">
          <cell r="C163">
            <v>47664</v>
          </cell>
        </row>
        <row r="164">
          <cell r="C164">
            <v>47695</v>
          </cell>
        </row>
        <row r="165">
          <cell r="C165">
            <v>47726</v>
          </cell>
        </row>
        <row r="166">
          <cell r="C166">
            <v>47756</v>
          </cell>
        </row>
        <row r="167">
          <cell r="C167">
            <v>47787</v>
          </cell>
        </row>
        <row r="168">
          <cell r="C168">
            <v>47817</v>
          </cell>
        </row>
        <row r="169">
          <cell r="C169">
            <v>47848</v>
          </cell>
        </row>
        <row r="170">
          <cell r="C170">
            <v>47879</v>
          </cell>
        </row>
        <row r="171">
          <cell r="C171">
            <v>47907</v>
          </cell>
        </row>
        <row r="172">
          <cell r="C172">
            <v>47938</v>
          </cell>
        </row>
        <row r="173">
          <cell r="C173">
            <v>47968</v>
          </cell>
        </row>
        <row r="174">
          <cell r="C174">
            <v>47999</v>
          </cell>
        </row>
        <row r="175">
          <cell r="C175">
            <v>48029</v>
          </cell>
        </row>
        <row r="176">
          <cell r="C176">
            <v>48060</v>
          </cell>
        </row>
        <row r="177">
          <cell r="C177">
            <v>48091</v>
          </cell>
        </row>
        <row r="178">
          <cell r="C178">
            <v>48121</v>
          </cell>
        </row>
        <row r="179">
          <cell r="C179">
            <v>48152</v>
          </cell>
        </row>
        <row r="180">
          <cell r="C180">
            <v>48182</v>
          </cell>
        </row>
        <row r="181">
          <cell r="C181">
            <v>48213</v>
          </cell>
        </row>
        <row r="182">
          <cell r="C182">
            <v>48244</v>
          </cell>
        </row>
        <row r="183">
          <cell r="C183">
            <v>48273</v>
          </cell>
        </row>
        <row r="184">
          <cell r="C184">
            <v>48304</v>
          </cell>
        </row>
        <row r="185">
          <cell r="C185">
            <v>48334</v>
          </cell>
        </row>
        <row r="186">
          <cell r="C186">
            <v>48365</v>
          </cell>
        </row>
        <row r="187">
          <cell r="C187">
            <v>48395</v>
          </cell>
        </row>
        <row r="188">
          <cell r="C188">
            <v>48426</v>
          </cell>
        </row>
        <row r="189">
          <cell r="C189">
            <v>48457</v>
          </cell>
        </row>
        <row r="190">
          <cell r="C190">
            <v>48487</v>
          </cell>
        </row>
        <row r="191">
          <cell r="C191">
            <v>48518</v>
          </cell>
        </row>
        <row r="192">
          <cell r="C192">
            <v>48548</v>
          </cell>
        </row>
        <row r="193">
          <cell r="C193">
            <v>48579</v>
          </cell>
        </row>
        <row r="194">
          <cell r="C194">
            <v>48610</v>
          </cell>
        </row>
        <row r="195">
          <cell r="C195">
            <v>48638</v>
          </cell>
        </row>
        <row r="196">
          <cell r="C196">
            <v>48669</v>
          </cell>
        </row>
        <row r="197">
          <cell r="C197">
            <v>48699</v>
          </cell>
        </row>
        <row r="198">
          <cell r="C198">
            <v>48730</v>
          </cell>
        </row>
        <row r="199">
          <cell r="C199">
            <v>48760</v>
          </cell>
        </row>
        <row r="200">
          <cell r="C200">
            <v>48791</v>
          </cell>
        </row>
        <row r="201">
          <cell r="C201">
            <v>48822</v>
          </cell>
        </row>
        <row r="202">
          <cell r="C202">
            <v>48852</v>
          </cell>
        </row>
        <row r="203">
          <cell r="C203">
            <v>48883</v>
          </cell>
        </row>
        <row r="204">
          <cell r="C204">
            <v>48913</v>
          </cell>
        </row>
        <row r="205">
          <cell r="C205">
            <v>48944</v>
          </cell>
        </row>
        <row r="206">
          <cell r="C206">
            <v>48975</v>
          </cell>
        </row>
        <row r="207">
          <cell r="C207">
            <v>49003</v>
          </cell>
        </row>
        <row r="208">
          <cell r="C208">
            <v>49034</v>
          </cell>
        </row>
        <row r="209">
          <cell r="C209">
            <v>49064</v>
          </cell>
        </row>
        <row r="210">
          <cell r="C210">
            <v>49095</v>
          </cell>
        </row>
        <row r="211">
          <cell r="C211">
            <v>49125</v>
          </cell>
        </row>
        <row r="212">
          <cell r="C212">
            <v>49156</v>
          </cell>
        </row>
        <row r="213">
          <cell r="C213">
            <v>49187</v>
          </cell>
        </row>
        <row r="214">
          <cell r="C214">
            <v>49217</v>
          </cell>
        </row>
        <row r="215">
          <cell r="C215">
            <v>49248</v>
          </cell>
        </row>
        <row r="216">
          <cell r="C216">
            <v>49278</v>
          </cell>
        </row>
        <row r="217">
          <cell r="C217">
            <v>49309</v>
          </cell>
        </row>
        <row r="218">
          <cell r="C218">
            <v>49340</v>
          </cell>
        </row>
        <row r="219">
          <cell r="C219">
            <v>49368</v>
          </cell>
        </row>
        <row r="220">
          <cell r="C220">
            <v>49399</v>
          </cell>
        </row>
        <row r="221">
          <cell r="C221">
            <v>49429</v>
          </cell>
        </row>
        <row r="222">
          <cell r="C222">
            <v>49460</v>
          </cell>
        </row>
        <row r="223">
          <cell r="C223">
            <v>49490</v>
          </cell>
        </row>
        <row r="224">
          <cell r="C224">
            <v>49521</v>
          </cell>
        </row>
        <row r="225">
          <cell r="C225">
            <v>49552</v>
          </cell>
        </row>
        <row r="226">
          <cell r="C226">
            <v>49582</v>
          </cell>
        </row>
        <row r="227">
          <cell r="C227">
            <v>49613</v>
          </cell>
        </row>
        <row r="228">
          <cell r="C228">
            <v>49643</v>
          </cell>
        </row>
        <row r="229">
          <cell r="C229">
            <v>49674</v>
          </cell>
        </row>
        <row r="230">
          <cell r="C230">
            <v>49705</v>
          </cell>
        </row>
        <row r="231">
          <cell r="C231">
            <v>49734</v>
          </cell>
        </row>
        <row r="232">
          <cell r="C232">
            <v>49765</v>
          </cell>
        </row>
        <row r="233">
          <cell r="C233">
            <v>49795</v>
          </cell>
        </row>
        <row r="234">
          <cell r="C234">
            <v>49826</v>
          </cell>
        </row>
        <row r="235">
          <cell r="C235">
            <v>49856</v>
          </cell>
        </row>
        <row r="236">
          <cell r="C236">
            <v>49887</v>
          </cell>
        </row>
        <row r="237">
          <cell r="C237">
            <v>49918</v>
          </cell>
        </row>
        <row r="238">
          <cell r="C238">
            <v>49948</v>
          </cell>
        </row>
        <row r="239">
          <cell r="C239">
            <v>49979</v>
          </cell>
        </row>
        <row r="240">
          <cell r="C240">
            <v>50009</v>
          </cell>
        </row>
        <row r="241">
          <cell r="C241">
            <v>50040</v>
          </cell>
        </row>
      </sheetData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Listing"/>
      <sheetName val="1 Capital Ratios"/>
      <sheetName val="2 RWA Summary"/>
      <sheetName val="3 Capital"/>
      <sheetName val="3A Capital from Subs"/>
      <sheetName val="3B Supp. Subs. Info."/>
      <sheetName val="4 Allowance"/>
      <sheetName val="5 Sovereign"/>
      <sheetName val="6 PSEs"/>
      <sheetName val="7 MDBs"/>
      <sheetName val="8 Bank &amp; Sec. Firms LT"/>
      <sheetName val="8A Bank &amp; Sec. Firms ST"/>
      <sheetName val=" 9 Corp. &amp; Sec. firms LT"/>
      <sheetName val="9A Corp. &amp; Sec. Firms ST"/>
      <sheetName val="10 Commercial Real Estate"/>
      <sheetName val="11 Residential Real Estate"/>
      <sheetName val="12 Other Retail"/>
      <sheetName val="13 SBE Other Retail"/>
      <sheetName val="14 Private Equity"/>
      <sheetName val="15 Trading"/>
      <sheetName val="16 Securitization Calcn"/>
      <sheetName val="17 Other Assets"/>
      <sheetName val="18 Off-Balance Sheet"/>
      <sheetName val="19 Derivatives"/>
      <sheetName val="20 Securitization Banking book"/>
      <sheetName val="21 Market Risk - Foreign Exch."/>
      <sheetName val="21A Market  Risk - Trigger"/>
      <sheetName val="21B Market Risk - IRR Spec."/>
      <sheetName val="21C Market Risk - IRR Gen."/>
      <sheetName val="21D Market Risk - Equity &amp; Com."/>
      <sheetName val="21E Market Risk - Options"/>
      <sheetName val="22 Op Risk"/>
      <sheetName val="23 Obligor - Guarantor"/>
      <sheetName val="24 Reconciliation"/>
      <sheetName val="Lists"/>
      <sheetName val="Validations"/>
      <sheetName val="ASC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Select Institution Name</v>
          </cell>
          <cell r="C1" t="str">
            <v>Select Return Date</v>
          </cell>
          <cell r="D1" t="str">
            <v>Select Return Type</v>
          </cell>
        </row>
        <row r="2">
          <cell r="A2" t="str">
            <v>Bank of Baroda (Trinidad &amp; Tobago) Limited</v>
          </cell>
          <cell r="C2">
            <v>42766</v>
          </cell>
          <cell r="D2" t="str">
            <v>Individual</v>
          </cell>
        </row>
        <row r="3">
          <cell r="A3" t="str">
            <v>Citibank (Trinidad &amp; Tobago) Limited</v>
          </cell>
          <cell r="C3">
            <v>42794</v>
          </cell>
          <cell r="D3" t="str">
            <v>Consolidated</v>
          </cell>
        </row>
        <row r="4">
          <cell r="A4" t="str">
            <v>First Citizens Bank Limited</v>
          </cell>
          <cell r="C4">
            <v>42825</v>
          </cell>
        </row>
        <row r="5">
          <cell r="A5" t="str">
            <v>FirstCaribbean International Bank (Trinidad &amp; Tobago) Limited</v>
          </cell>
          <cell r="C5">
            <v>42855</v>
          </cell>
        </row>
        <row r="6">
          <cell r="A6" t="str">
            <v>JMMB Bank (T&amp;T) Limited</v>
          </cell>
          <cell r="C6">
            <v>42886</v>
          </cell>
        </row>
        <row r="7">
          <cell r="A7" t="str">
            <v>RBC Royal Bank (Trinidad &amp; Tobago) Limited</v>
          </cell>
          <cell r="C7">
            <v>42916</v>
          </cell>
        </row>
        <row r="8">
          <cell r="A8" t="str">
            <v>Republic Bank Limited</v>
          </cell>
          <cell r="C8">
            <v>42947</v>
          </cell>
        </row>
        <row r="9">
          <cell r="A9" t="str">
            <v>Scotiabank Trinidad and Tobago Limited</v>
          </cell>
          <cell r="C9">
            <v>42978</v>
          </cell>
        </row>
        <row r="10">
          <cell r="A10" t="str">
            <v>NCB Global Finance Limited</v>
          </cell>
          <cell r="C10">
            <v>43008</v>
          </cell>
        </row>
        <row r="11">
          <cell r="A11" t="str">
            <v>ANSA Merchant Bank Limited</v>
          </cell>
          <cell r="C11">
            <v>43039</v>
          </cell>
        </row>
        <row r="12">
          <cell r="A12" t="str">
            <v>Caribbean Finance Company Limited</v>
          </cell>
          <cell r="C12">
            <v>43069</v>
          </cell>
        </row>
        <row r="13">
          <cell r="A13" t="str">
            <v>Citicorp Merchant Bank Limited</v>
          </cell>
          <cell r="C13">
            <v>43100</v>
          </cell>
        </row>
        <row r="14">
          <cell r="A14" t="str">
            <v>Development Finance Limited</v>
          </cell>
          <cell r="C14">
            <v>43131</v>
          </cell>
        </row>
        <row r="15">
          <cell r="A15" t="str">
            <v>Fidelity Finance and Leasing Company Limited</v>
          </cell>
          <cell r="C15">
            <v>43159</v>
          </cell>
        </row>
        <row r="16">
          <cell r="A16" t="str">
            <v>First Citizens Depository Services Limited</v>
          </cell>
          <cell r="C16">
            <v>43190</v>
          </cell>
        </row>
        <row r="17">
          <cell r="A17" t="str">
            <v>First Citizens Trustee Services Limited</v>
          </cell>
          <cell r="C17">
            <v>43220</v>
          </cell>
        </row>
        <row r="18">
          <cell r="A18" t="str">
            <v>Massy Finance GFC Ltd.</v>
          </cell>
          <cell r="C18">
            <v>43251</v>
          </cell>
        </row>
        <row r="19">
          <cell r="A19" t="str">
            <v xml:space="preserve">Guardian Group Trust Limited </v>
          </cell>
          <cell r="C19">
            <v>43281</v>
          </cell>
        </row>
        <row r="20">
          <cell r="A20" t="str">
            <v>JMMB Express Finance (T&amp;T) Limited</v>
          </cell>
          <cell r="C20">
            <v>43312</v>
          </cell>
        </row>
        <row r="21">
          <cell r="A21" t="str">
            <v>Island Finance Trinidad &amp; Tobago Limited</v>
          </cell>
          <cell r="C21">
            <v>43343</v>
          </cell>
        </row>
        <row r="22">
          <cell r="A22" t="str">
            <v>RBC Investment Management (Caribbean) Limited</v>
          </cell>
          <cell r="C22">
            <v>43373</v>
          </cell>
        </row>
        <row r="23">
          <cell r="A23" t="str">
            <v>RBC Merchant Bank (Caribbean) Limited</v>
          </cell>
          <cell r="C23">
            <v>43404</v>
          </cell>
        </row>
        <row r="24">
          <cell r="A24" t="str">
            <v>RBC Trust (Trinidad &amp; Tobago) Limited</v>
          </cell>
          <cell r="C24">
            <v>43434</v>
          </cell>
        </row>
        <row r="25">
          <cell r="A25" t="str">
            <v>Scotia Investments Trinidad and Tobago Limited</v>
          </cell>
          <cell r="C25">
            <v>43465</v>
          </cell>
        </row>
        <row r="26">
          <cell r="A26" t="str">
            <v>Jamaica Money Market Brokers (Trinidad and Tobago) Limited</v>
          </cell>
          <cell r="C26">
            <v>43496</v>
          </cell>
        </row>
        <row r="27">
          <cell r="A27" t="str">
            <v>First Citizens Holdings Limited</v>
          </cell>
          <cell r="C27">
            <v>43524</v>
          </cell>
        </row>
        <row r="28">
          <cell r="A28" t="str">
            <v>RBC Financial (Caribbean) Limited</v>
          </cell>
          <cell r="C28">
            <v>43555</v>
          </cell>
        </row>
        <row r="29">
          <cell r="A29" t="str">
            <v>Republic Financial Holdings Limited</v>
          </cell>
          <cell r="C29">
            <v>43585</v>
          </cell>
        </row>
        <row r="30">
          <cell r="C30">
            <v>43616</v>
          </cell>
        </row>
        <row r="31">
          <cell r="C31">
            <v>43646</v>
          </cell>
        </row>
        <row r="32">
          <cell r="C32">
            <v>43677</v>
          </cell>
        </row>
        <row r="33">
          <cell r="C33">
            <v>43708</v>
          </cell>
        </row>
        <row r="34">
          <cell r="C34">
            <v>43738</v>
          </cell>
        </row>
        <row r="35">
          <cell r="C35">
            <v>43769</v>
          </cell>
        </row>
        <row r="36">
          <cell r="C36">
            <v>43799</v>
          </cell>
        </row>
        <row r="37">
          <cell r="C37">
            <v>43830</v>
          </cell>
        </row>
        <row r="38">
          <cell r="C38">
            <v>43861</v>
          </cell>
        </row>
        <row r="39">
          <cell r="C39">
            <v>43890</v>
          </cell>
        </row>
        <row r="40">
          <cell r="C40">
            <v>43921</v>
          </cell>
        </row>
        <row r="41">
          <cell r="C41">
            <v>43951</v>
          </cell>
        </row>
        <row r="42">
          <cell r="C42">
            <v>43982</v>
          </cell>
        </row>
        <row r="43">
          <cell r="C43">
            <v>44012</v>
          </cell>
        </row>
        <row r="44">
          <cell r="C44">
            <v>44043</v>
          </cell>
        </row>
        <row r="45">
          <cell r="C45">
            <v>44074</v>
          </cell>
        </row>
        <row r="46">
          <cell r="C46">
            <v>44104</v>
          </cell>
        </row>
        <row r="47">
          <cell r="C47">
            <v>44135</v>
          </cell>
        </row>
        <row r="48">
          <cell r="C48">
            <v>44165</v>
          </cell>
        </row>
        <row r="49">
          <cell r="C49">
            <v>44196</v>
          </cell>
        </row>
        <row r="50">
          <cell r="C50">
            <v>44227</v>
          </cell>
        </row>
        <row r="51">
          <cell r="C51">
            <v>44255</v>
          </cell>
        </row>
        <row r="52">
          <cell r="C52">
            <v>44286</v>
          </cell>
        </row>
        <row r="53">
          <cell r="C53">
            <v>44316</v>
          </cell>
        </row>
        <row r="54">
          <cell r="C54">
            <v>44347</v>
          </cell>
        </row>
        <row r="55">
          <cell r="C55">
            <v>44377</v>
          </cell>
        </row>
        <row r="56">
          <cell r="C56">
            <v>44408</v>
          </cell>
        </row>
        <row r="57">
          <cell r="C57">
            <v>44439</v>
          </cell>
        </row>
        <row r="58">
          <cell r="C58">
            <v>44469</v>
          </cell>
        </row>
        <row r="59">
          <cell r="C59">
            <v>44500</v>
          </cell>
        </row>
        <row r="60">
          <cell r="C60">
            <v>44530</v>
          </cell>
        </row>
        <row r="61">
          <cell r="C61">
            <v>44561</v>
          </cell>
        </row>
        <row r="62">
          <cell r="C62">
            <v>44592</v>
          </cell>
        </row>
        <row r="63">
          <cell r="C63">
            <v>44620</v>
          </cell>
        </row>
        <row r="64">
          <cell r="C64">
            <v>44651</v>
          </cell>
        </row>
        <row r="65">
          <cell r="C65">
            <v>44681</v>
          </cell>
        </row>
        <row r="66">
          <cell r="C66">
            <v>44712</v>
          </cell>
        </row>
        <row r="67">
          <cell r="C67">
            <v>44742</v>
          </cell>
        </row>
        <row r="68">
          <cell r="C68">
            <v>44773</v>
          </cell>
        </row>
        <row r="69">
          <cell r="C69">
            <v>44804</v>
          </cell>
        </row>
        <row r="70">
          <cell r="C70">
            <v>44834</v>
          </cell>
        </row>
        <row r="71">
          <cell r="C71">
            <v>44865</v>
          </cell>
        </row>
        <row r="72">
          <cell r="C72">
            <v>44895</v>
          </cell>
        </row>
        <row r="73">
          <cell r="C73">
            <v>44926</v>
          </cell>
        </row>
        <row r="74">
          <cell r="C74">
            <v>44957</v>
          </cell>
        </row>
        <row r="75">
          <cell r="C75">
            <v>44985</v>
          </cell>
        </row>
        <row r="76">
          <cell r="C76">
            <v>45016</v>
          </cell>
        </row>
        <row r="77">
          <cell r="C77">
            <v>45046</v>
          </cell>
        </row>
        <row r="78">
          <cell r="C78">
            <v>45077</v>
          </cell>
        </row>
        <row r="79">
          <cell r="C79">
            <v>45107</v>
          </cell>
        </row>
        <row r="80">
          <cell r="C80">
            <v>45138</v>
          </cell>
        </row>
        <row r="81">
          <cell r="C81">
            <v>45169</v>
          </cell>
        </row>
        <row r="82">
          <cell r="C82">
            <v>45199</v>
          </cell>
        </row>
        <row r="83">
          <cell r="C83">
            <v>45230</v>
          </cell>
        </row>
        <row r="84">
          <cell r="C84">
            <v>45260</v>
          </cell>
        </row>
        <row r="85">
          <cell r="C85">
            <v>45291</v>
          </cell>
        </row>
        <row r="86">
          <cell r="C86">
            <v>45322</v>
          </cell>
        </row>
        <row r="87">
          <cell r="C87">
            <v>45351</v>
          </cell>
        </row>
        <row r="88">
          <cell r="C88">
            <v>45382</v>
          </cell>
        </row>
        <row r="89">
          <cell r="C89">
            <v>45412</v>
          </cell>
        </row>
        <row r="90">
          <cell r="C90">
            <v>45443</v>
          </cell>
        </row>
        <row r="91">
          <cell r="C91">
            <v>45473</v>
          </cell>
        </row>
        <row r="92">
          <cell r="C92">
            <v>45504</v>
          </cell>
        </row>
        <row r="93">
          <cell r="C93">
            <v>45535</v>
          </cell>
        </row>
        <row r="94">
          <cell r="C94">
            <v>45565</v>
          </cell>
        </row>
        <row r="95">
          <cell r="C95">
            <v>45596</v>
          </cell>
        </row>
        <row r="96">
          <cell r="C96">
            <v>45626</v>
          </cell>
        </row>
        <row r="97">
          <cell r="C97">
            <v>45657</v>
          </cell>
        </row>
        <row r="98">
          <cell r="C98">
            <v>45688</v>
          </cell>
        </row>
        <row r="99">
          <cell r="C99">
            <v>45716</v>
          </cell>
        </row>
        <row r="100">
          <cell r="C100">
            <v>45747</v>
          </cell>
        </row>
        <row r="101">
          <cell r="C101">
            <v>45777</v>
          </cell>
        </row>
        <row r="102">
          <cell r="C102">
            <v>45808</v>
          </cell>
        </row>
        <row r="103">
          <cell r="C103">
            <v>45838</v>
          </cell>
        </row>
        <row r="104">
          <cell r="C104">
            <v>45869</v>
          </cell>
        </row>
        <row r="105">
          <cell r="C105">
            <v>45900</v>
          </cell>
        </row>
        <row r="106">
          <cell r="C106">
            <v>45930</v>
          </cell>
        </row>
        <row r="107">
          <cell r="C107">
            <v>45961</v>
          </cell>
        </row>
        <row r="108">
          <cell r="C108">
            <v>45991</v>
          </cell>
        </row>
        <row r="109">
          <cell r="C109">
            <v>46022</v>
          </cell>
        </row>
        <row r="110">
          <cell r="C110">
            <v>46053</v>
          </cell>
        </row>
        <row r="111">
          <cell r="C111">
            <v>46081</v>
          </cell>
        </row>
        <row r="112">
          <cell r="C112">
            <v>46112</v>
          </cell>
        </row>
        <row r="113">
          <cell r="C113">
            <v>46142</v>
          </cell>
        </row>
        <row r="114">
          <cell r="C114">
            <v>46173</v>
          </cell>
        </row>
        <row r="115">
          <cell r="C115">
            <v>46203</v>
          </cell>
        </row>
        <row r="116">
          <cell r="C116">
            <v>46234</v>
          </cell>
        </row>
        <row r="117">
          <cell r="C117">
            <v>46265</v>
          </cell>
        </row>
        <row r="118">
          <cell r="C118">
            <v>46295</v>
          </cell>
        </row>
        <row r="119">
          <cell r="C119">
            <v>46326</v>
          </cell>
        </row>
        <row r="120">
          <cell r="C120">
            <v>46356</v>
          </cell>
        </row>
        <row r="121">
          <cell r="C121">
            <v>46387</v>
          </cell>
        </row>
        <row r="122">
          <cell r="C122">
            <v>46418</v>
          </cell>
        </row>
        <row r="123">
          <cell r="C123">
            <v>46446</v>
          </cell>
        </row>
        <row r="124">
          <cell r="C124">
            <v>46477</v>
          </cell>
        </row>
        <row r="125">
          <cell r="C125">
            <v>46507</v>
          </cell>
        </row>
        <row r="126">
          <cell r="C126">
            <v>46538</v>
          </cell>
        </row>
        <row r="127">
          <cell r="C127">
            <v>46568</v>
          </cell>
        </row>
        <row r="128">
          <cell r="C128">
            <v>46599</v>
          </cell>
        </row>
        <row r="129">
          <cell r="C129">
            <v>46630</v>
          </cell>
        </row>
        <row r="130">
          <cell r="C130">
            <v>46660</v>
          </cell>
        </row>
        <row r="131">
          <cell r="C131">
            <v>46691</v>
          </cell>
        </row>
        <row r="132">
          <cell r="C132">
            <v>46721</v>
          </cell>
        </row>
        <row r="133">
          <cell r="C133">
            <v>46752</v>
          </cell>
        </row>
        <row r="134">
          <cell r="C134">
            <v>46783</v>
          </cell>
        </row>
        <row r="135">
          <cell r="C135">
            <v>46812</v>
          </cell>
        </row>
        <row r="136">
          <cell r="C136">
            <v>46843</v>
          </cell>
        </row>
        <row r="137">
          <cell r="C137">
            <v>46873</v>
          </cell>
        </row>
        <row r="138">
          <cell r="C138">
            <v>46904</v>
          </cell>
        </row>
        <row r="139">
          <cell r="C139">
            <v>46934</v>
          </cell>
        </row>
        <row r="140">
          <cell r="C140">
            <v>46965</v>
          </cell>
        </row>
        <row r="141">
          <cell r="C141">
            <v>46996</v>
          </cell>
        </row>
        <row r="142">
          <cell r="C142">
            <v>47026</v>
          </cell>
        </row>
        <row r="143">
          <cell r="C143">
            <v>47057</v>
          </cell>
        </row>
        <row r="144">
          <cell r="C144">
            <v>47087</v>
          </cell>
        </row>
        <row r="145">
          <cell r="C145">
            <v>47118</v>
          </cell>
        </row>
        <row r="146">
          <cell r="C146">
            <v>47149</v>
          </cell>
        </row>
        <row r="147">
          <cell r="C147">
            <v>47177</v>
          </cell>
        </row>
        <row r="148">
          <cell r="C148">
            <v>47208</v>
          </cell>
        </row>
        <row r="149">
          <cell r="C149">
            <v>47238</v>
          </cell>
        </row>
        <row r="150">
          <cell r="C150">
            <v>47269</v>
          </cell>
        </row>
        <row r="151">
          <cell r="C151">
            <v>47299</v>
          </cell>
        </row>
        <row r="152">
          <cell r="C152">
            <v>47330</v>
          </cell>
        </row>
        <row r="153">
          <cell r="C153">
            <v>47361</v>
          </cell>
        </row>
        <row r="154">
          <cell r="C154">
            <v>47391</v>
          </cell>
        </row>
        <row r="155">
          <cell r="C155">
            <v>47422</v>
          </cell>
        </row>
        <row r="156">
          <cell r="C156">
            <v>47452</v>
          </cell>
        </row>
        <row r="157">
          <cell r="C157">
            <v>47483</v>
          </cell>
        </row>
        <row r="158">
          <cell r="C158">
            <v>47514</v>
          </cell>
        </row>
        <row r="159">
          <cell r="C159">
            <v>47542</v>
          </cell>
        </row>
        <row r="160">
          <cell r="C160">
            <v>47573</v>
          </cell>
        </row>
        <row r="161">
          <cell r="C161">
            <v>47603</v>
          </cell>
        </row>
        <row r="162">
          <cell r="C162">
            <v>47634</v>
          </cell>
        </row>
        <row r="163">
          <cell r="C163">
            <v>47664</v>
          </cell>
        </row>
        <row r="164">
          <cell r="C164">
            <v>47695</v>
          </cell>
        </row>
        <row r="165">
          <cell r="C165">
            <v>47726</v>
          </cell>
        </row>
        <row r="166">
          <cell r="C166">
            <v>47756</v>
          </cell>
        </row>
        <row r="167">
          <cell r="C167">
            <v>47787</v>
          </cell>
        </row>
        <row r="168">
          <cell r="C168">
            <v>47817</v>
          </cell>
        </row>
        <row r="169">
          <cell r="C169">
            <v>47848</v>
          </cell>
        </row>
        <row r="170">
          <cell r="C170">
            <v>47879</v>
          </cell>
        </row>
        <row r="171">
          <cell r="C171">
            <v>47907</v>
          </cell>
        </row>
        <row r="172">
          <cell r="C172">
            <v>47938</v>
          </cell>
        </row>
        <row r="173">
          <cell r="C173">
            <v>47968</v>
          </cell>
        </row>
        <row r="174">
          <cell r="C174">
            <v>47999</v>
          </cell>
        </row>
        <row r="175">
          <cell r="C175">
            <v>48029</v>
          </cell>
        </row>
        <row r="176">
          <cell r="C176">
            <v>48060</v>
          </cell>
        </row>
        <row r="177">
          <cell r="C177">
            <v>48091</v>
          </cell>
        </row>
        <row r="178">
          <cell r="C178">
            <v>48121</v>
          </cell>
        </row>
        <row r="179">
          <cell r="C179">
            <v>48152</v>
          </cell>
        </row>
        <row r="180">
          <cell r="C180">
            <v>48182</v>
          </cell>
        </row>
        <row r="181">
          <cell r="C181">
            <v>48213</v>
          </cell>
        </row>
        <row r="182">
          <cell r="C182">
            <v>48244</v>
          </cell>
        </row>
        <row r="183">
          <cell r="C183">
            <v>48273</v>
          </cell>
        </row>
        <row r="184">
          <cell r="C184">
            <v>48304</v>
          </cell>
        </row>
        <row r="185">
          <cell r="C185">
            <v>48334</v>
          </cell>
        </row>
        <row r="186">
          <cell r="C186">
            <v>48365</v>
          </cell>
        </row>
        <row r="187">
          <cell r="C187">
            <v>48395</v>
          </cell>
        </row>
        <row r="188">
          <cell r="C188">
            <v>48426</v>
          </cell>
        </row>
        <row r="189">
          <cell r="C189">
            <v>48457</v>
          </cell>
        </row>
        <row r="190">
          <cell r="C190">
            <v>48487</v>
          </cell>
        </row>
        <row r="191">
          <cell r="C191">
            <v>48518</v>
          </cell>
        </row>
        <row r="192">
          <cell r="C192">
            <v>48548</v>
          </cell>
        </row>
        <row r="193">
          <cell r="C193">
            <v>48579</v>
          </cell>
        </row>
        <row r="194">
          <cell r="C194">
            <v>48610</v>
          </cell>
        </row>
        <row r="195">
          <cell r="C195">
            <v>48638</v>
          </cell>
        </row>
        <row r="196">
          <cell r="C196">
            <v>48669</v>
          </cell>
        </row>
        <row r="197">
          <cell r="C197">
            <v>48699</v>
          </cell>
        </row>
        <row r="198">
          <cell r="C198">
            <v>48730</v>
          </cell>
        </row>
        <row r="199">
          <cell r="C199">
            <v>48760</v>
          </cell>
        </row>
        <row r="200">
          <cell r="C200">
            <v>48791</v>
          </cell>
        </row>
        <row r="201">
          <cell r="C201">
            <v>48822</v>
          </cell>
        </row>
        <row r="202">
          <cell r="C202">
            <v>48852</v>
          </cell>
        </row>
        <row r="203">
          <cell r="C203">
            <v>48883</v>
          </cell>
        </row>
        <row r="204">
          <cell r="C204">
            <v>48913</v>
          </cell>
        </row>
        <row r="205">
          <cell r="C205">
            <v>48944</v>
          </cell>
        </row>
        <row r="206">
          <cell r="C206">
            <v>48975</v>
          </cell>
        </row>
        <row r="207">
          <cell r="C207">
            <v>49003</v>
          </cell>
        </row>
        <row r="208">
          <cell r="C208">
            <v>49034</v>
          </cell>
        </row>
        <row r="209">
          <cell r="C209">
            <v>49064</v>
          </cell>
        </row>
        <row r="210">
          <cell r="C210">
            <v>49095</v>
          </cell>
        </row>
        <row r="211">
          <cell r="C211">
            <v>49125</v>
          </cell>
        </row>
        <row r="212">
          <cell r="C212">
            <v>49156</v>
          </cell>
        </row>
        <row r="213">
          <cell r="C213">
            <v>49187</v>
          </cell>
        </row>
        <row r="214">
          <cell r="C214">
            <v>49217</v>
          </cell>
        </row>
        <row r="215">
          <cell r="C215">
            <v>49248</v>
          </cell>
        </row>
        <row r="216">
          <cell r="C216">
            <v>49278</v>
          </cell>
        </row>
        <row r="217">
          <cell r="C217">
            <v>49309</v>
          </cell>
        </row>
        <row r="218">
          <cell r="C218">
            <v>49340</v>
          </cell>
        </row>
        <row r="219">
          <cell r="C219">
            <v>49368</v>
          </cell>
        </row>
        <row r="220">
          <cell r="C220">
            <v>49399</v>
          </cell>
        </row>
        <row r="221">
          <cell r="C221">
            <v>49429</v>
          </cell>
        </row>
        <row r="222">
          <cell r="C222">
            <v>49460</v>
          </cell>
        </row>
        <row r="223">
          <cell r="C223">
            <v>49490</v>
          </cell>
        </row>
        <row r="224">
          <cell r="C224">
            <v>49521</v>
          </cell>
        </row>
        <row r="225">
          <cell r="C225">
            <v>49552</v>
          </cell>
        </row>
        <row r="226">
          <cell r="C226">
            <v>49582</v>
          </cell>
        </row>
        <row r="227">
          <cell r="C227">
            <v>49613</v>
          </cell>
        </row>
        <row r="228">
          <cell r="C228">
            <v>49643</v>
          </cell>
        </row>
        <row r="229">
          <cell r="C229">
            <v>49674</v>
          </cell>
        </row>
        <row r="230">
          <cell r="C230">
            <v>49705</v>
          </cell>
        </row>
        <row r="231">
          <cell r="C231">
            <v>49734</v>
          </cell>
        </row>
        <row r="232">
          <cell r="C232">
            <v>49765</v>
          </cell>
        </row>
        <row r="233">
          <cell r="C233">
            <v>49795</v>
          </cell>
        </row>
        <row r="234">
          <cell r="C234">
            <v>49826</v>
          </cell>
        </row>
        <row r="235">
          <cell r="C235">
            <v>49856</v>
          </cell>
        </row>
        <row r="236">
          <cell r="C236">
            <v>49887</v>
          </cell>
        </row>
        <row r="237">
          <cell r="C237">
            <v>49918</v>
          </cell>
        </row>
        <row r="238">
          <cell r="C238">
            <v>49948</v>
          </cell>
        </row>
        <row r="239">
          <cell r="C239">
            <v>49979</v>
          </cell>
        </row>
        <row r="240">
          <cell r="C240">
            <v>50009</v>
          </cell>
        </row>
        <row r="241">
          <cell r="C241">
            <v>50040</v>
          </cell>
        </row>
      </sheetData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FA49"/>
  <sheetViews>
    <sheetView topLeftCell="A26" zoomScaleNormal="100" workbookViewId="0">
      <selection activeCell="C10" sqref="C10"/>
    </sheetView>
  </sheetViews>
  <sheetFormatPr defaultColWidth="0" defaultRowHeight="14.5" zeroHeight="1" x14ac:dyDescent="0.35"/>
  <cols>
    <col min="1" max="1" width="5.54296875" style="11" customWidth="1"/>
    <col min="2" max="2" width="12.26953125" customWidth="1"/>
    <col min="3" max="3" width="80.453125" customWidth="1"/>
    <col min="4" max="4" width="9.453125" customWidth="1"/>
    <col min="5" max="5" width="21" customWidth="1"/>
    <col min="6" max="7" width="8.7265625" customWidth="1"/>
    <col min="8" max="16381" width="8.7265625" hidden="1"/>
    <col min="16382" max="16384" width="4.7265625" customWidth="1"/>
  </cols>
  <sheetData>
    <row r="1" spans="1:5" ht="15.5" hidden="1" x14ac:dyDescent="0.35">
      <c r="A1" s="10"/>
      <c r="B1" s="4"/>
      <c r="C1" s="159" t="s">
        <v>0</v>
      </c>
      <c r="D1" s="160"/>
    </row>
    <row r="2" spans="1:5" ht="15.65" customHeight="1" x14ac:dyDescent="0.35">
      <c r="A2" s="174" t="s">
        <v>344</v>
      </c>
      <c r="B2" s="175"/>
      <c r="C2" s="168" t="s">
        <v>27</v>
      </c>
      <c r="D2" s="169"/>
      <c r="E2" s="12"/>
    </row>
    <row r="3" spans="1:5" ht="15.65" customHeight="1" x14ac:dyDescent="0.35">
      <c r="A3" s="176"/>
      <c r="B3" s="177"/>
      <c r="C3" s="170" t="s">
        <v>25</v>
      </c>
      <c r="D3" s="171"/>
      <c r="E3" s="12"/>
    </row>
    <row r="4" spans="1:5" ht="15.65" customHeight="1" x14ac:dyDescent="0.35">
      <c r="A4" s="141"/>
      <c r="B4" s="142"/>
      <c r="C4" s="172" t="s">
        <v>26</v>
      </c>
      <c r="D4" s="173"/>
      <c r="E4" s="12"/>
    </row>
    <row r="5" spans="1:5" ht="21.65" customHeight="1" x14ac:dyDescent="0.35">
      <c r="A5" s="161" t="s">
        <v>337</v>
      </c>
      <c r="B5" s="162"/>
      <c r="C5" s="162"/>
      <c r="D5" s="163"/>
      <c r="E5" s="12"/>
    </row>
    <row r="6" spans="1:5" ht="29.25" customHeight="1" x14ac:dyDescent="0.35">
      <c r="A6" s="164" t="s">
        <v>124</v>
      </c>
      <c r="B6" s="165"/>
      <c r="C6" s="165"/>
      <c r="D6" s="13" t="s">
        <v>113</v>
      </c>
      <c r="E6" s="14"/>
    </row>
    <row r="7" spans="1:5" ht="17.5" customHeight="1" x14ac:dyDescent="0.35">
      <c r="A7" s="15">
        <v>1</v>
      </c>
      <c r="B7" s="166" t="s">
        <v>1</v>
      </c>
      <c r="C7" s="166"/>
      <c r="D7" s="16"/>
      <c r="E7" s="14"/>
    </row>
    <row r="8" spans="1:5" ht="18" customHeight="1" x14ac:dyDescent="0.35">
      <c r="A8" s="17" t="s">
        <v>41</v>
      </c>
      <c r="B8" s="12"/>
      <c r="C8" s="18" t="s">
        <v>110</v>
      </c>
      <c r="D8" s="8">
        <v>0</v>
      </c>
      <c r="E8" s="12"/>
    </row>
    <row r="9" spans="1:5" ht="18" customHeight="1" x14ac:dyDescent="0.35">
      <c r="A9" s="17" t="s">
        <v>42</v>
      </c>
      <c r="B9" s="19" t="s">
        <v>105</v>
      </c>
      <c r="C9" s="20" t="s">
        <v>18</v>
      </c>
      <c r="D9" s="9">
        <v>0</v>
      </c>
      <c r="E9" s="12"/>
    </row>
    <row r="10" spans="1:5" ht="18" customHeight="1" x14ac:dyDescent="0.35">
      <c r="A10" s="17" t="s">
        <v>43</v>
      </c>
      <c r="B10" s="19" t="s">
        <v>105</v>
      </c>
      <c r="C10" s="20" t="s">
        <v>19</v>
      </c>
      <c r="D10" s="9">
        <v>0</v>
      </c>
      <c r="E10" s="12"/>
    </row>
    <row r="11" spans="1:5" ht="18" customHeight="1" x14ac:dyDescent="0.35">
      <c r="A11" s="17" t="s">
        <v>44</v>
      </c>
      <c r="B11" s="12"/>
      <c r="C11" s="18" t="s">
        <v>111</v>
      </c>
      <c r="D11" s="34">
        <f>D8-SUM(D9:D10)</f>
        <v>0</v>
      </c>
      <c r="E11" s="12"/>
    </row>
    <row r="12" spans="1:5" ht="19" customHeight="1" x14ac:dyDescent="0.35">
      <c r="A12" s="21" t="s">
        <v>93</v>
      </c>
      <c r="B12" s="19" t="s">
        <v>3</v>
      </c>
      <c r="C12" s="20" t="s">
        <v>2</v>
      </c>
      <c r="D12" s="9">
        <v>0</v>
      </c>
      <c r="E12" s="12"/>
    </row>
    <row r="13" spans="1:5" ht="19" customHeight="1" thickBot="1" x14ac:dyDescent="0.4">
      <c r="A13" s="21" t="s">
        <v>107</v>
      </c>
      <c r="B13" s="19" t="s">
        <v>3</v>
      </c>
      <c r="C13" s="20" t="s">
        <v>101</v>
      </c>
      <c r="D13" s="9">
        <v>0</v>
      </c>
      <c r="E13" s="12"/>
    </row>
    <row r="14" spans="1:5" ht="16" customHeight="1" thickBot="1" x14ac:dyDescent="0.4">
      <c r="A14" s="22" t="s">
        <v>108</v>
      </c>
      <c r="B14" s="167" t="s">
        <v>13</v>
      </c>
      <c r="C14" s="167"/>
      <c r="D14" s="23">
        <f>D11-D12-D13</f>
        <v>0</v>
      </c>
      <c r="E14" s="24" t="s">
        <v>6</v>
      </c>
    </row>
    <row r="15" spans="1:5" ht="17.149999999999999" customHeight="1" x14ac:dyDescent="0.35">
      <c r="A15" s="25" t="s">
        <v>109</v>
      </c>
      <c r="B15" s="26" t="s">
        <v>5</v>
      </c>
      <c r="C15" s="27" t="s">
        <v>7</v>
      </c>
      <c r="D15" s="9">
        <v>0</v>
      </c>
      <c r="E15" s="12"/>
    </row>
    <row r="16" spans="1:5" ht="19.5" customHeight="1" x14ac:dyDescent="0.35">
      <c r="A16" s="15">
        <v>2</v>
      </c>
      <c r="B16" s="143" t="s">
        <v>4</v>
      </c>
      <c r="C16" s="143"/>
      <c r="D16" s="28"/>
      <c r="E16" s="12"/>
    </row>
    <row r="17" spans="1:5" ht="16.5" customHeight="1" x14ac:dyDescent="0.35">
      <c r="A17" s="29" t="s">
        <v>36</v>
      </c>
      <c r="B17" s="12"/>
      <c r="C17" s="30" t="s">
        <v>31</v>
      </c>
      <c r="D17" s="31">
        <f>'2. Derivatives - Details'!F9</f>
        <v>0</v>
      </c>
      <c r="E17" s="32" t="s">
        <v>76</v>
      </c>
    </row>
    <row r="18" spans="1:5" ht="14.5" customHeight="1" x14ac:dyDescent="0.35">
      <c r="A18" s="29" t="s">
        <v>37</v>
      </c>
      <c r="B18" s="12"/>
      <c r="C18" s="33" t="s">
        <v>32</v>
      </c>
      <c r="D18" s="34">
        <f>'2. Derivatives - Details'!F14</f>
        <v>0</v>
      </c>
      <c r="E18" s="32" t="s">
        <v>77</v>
      </c>
    </row>
    <row r="19" spans="1:5" ht="14.5" customHeight="1" x14ac:dyDescent="0.35">
      <c r="A19" s="29" t="s">
        <v>38</v>
      </c>
      <c r="B19" s="12"/>
      <c r="C19" s="33" t="s">
        <v>35</v>
      </c>
      <c r="D19" s="34">
        <f>'2. Derivatives - Details'!D22</f>
        <v>0</v>
      </c>
      <c r="E19" s="32" t="s">
        <v>78</v>
      </c>
    </row>
    <row r="20" spans="1:5" ht="14.5" customHeight="1" x14ac:dyDescent="0.35">
      <c r="A20" s="35" t="s">
        <v>39</v>
      </c>
      <c r="B20" s="19" t="s">
        <v>3</v>
      </c>
      <c r="C20" s="33" t="s">
        <v>33</v>
      </c>
      <c r="D20" s="9">
        <v>0</v>
      </c>
      <c r="E20" s="12"/>
    </row>
    <row r="21" spans="1:5" ht="14.25" customHeight="1" thickBot="1" x14ac:dyDescent="0.4">
      <c r="A21" s="35" t="s">
        <v>40</v>
      </c>
      <c r="B21" s="19" t="s">
        <v>3</v>
      </c>
      <c r="C21" s="33" t="s">
        <v>34</v>
      </c>
      <c r="D21" s="9">
        <v>0</v>
      </c>
      <c r="E21" s="12"/>
    </row>
    <row r="22" spans="1:5" ht="19.5" customHeight="1" thickBot="1" x14ac:dyDescent="0.4">
      <c r="A22" s="35" t="s">
        <v>94</v>
      </c>
      <c r="B22" s="144" t="s">
        <v>12</v>
      </c>
      <c r="C22" s="144"/>
      <c r="D22" s="23">
        <f>SUM(D17:D19)-SUM(D20:D21)</f>
        <v>0</v>
      </c>
      <c r="E22" s="24" t="s">
        <v>9</v>
      </c>
    </row>
    <row r="23" spans="1:5" ht="22" customHeight="1" x14ac:dyDescent="0.35">
      <c r="A23" s="15">
        <v>3</v>
      </c>
      <c r="B23" s="143" t="s">
        <v>8</v>
      </c>
      <c r="C23" s="143"/>
      <c r="D23" s="28"/>
      <c r="E23" s="12"/>
    </row>
    <row r="24" spans="1:5" ht="29" x14ac:dyDescent="0.35">
      <c r="A24" s="35" t="s">
        <v>83</v>
      </c>
      <c r="B24" s="29"/>
      <c r="C24" s="36" t="s">
        <v>102</v>
      </c>
      <c r="D24" s="9">
        <v>0</v>
      </c>
      <c r="E24" s="12"/>
    </row>
    <row r="25" spans="1:5" ht="27.75" customHeight="1" x14ac:dyDescent="0.35">
      <c r="A25" s="35" t="s">
        <v>84</v>
      </c>
      <c r="B25" s="19"/>
      <c r="C25" s="36" t="s">
        <v>103</v>
      </c>
      <c r="D25" s="9">
        <v>0</v>
      </c>
      <c r="E25" s="12"/>
    </row>
    <row r="26" spans="1:5" x14ac:dyDescent="0.35">
      <c r="A26" s="35" t="s">
        <v>85</v>
      </c>
      <c r="B26" s="29"/>
      <c r="C26" s="27" t="s">
        <v>82</v>
      </c>
      <c r="D26" s="9">
        <v>0</v>
      </c>
      <c r="E26" s="12"/>
    </row>
    <row r="27" spans="1:5" ht="29.5" thickBot="1" x14ac:dyDescent="0.4">
      <c r="A27" s="35" t="s">
        <v>86</v>
      </c>
      <c r="B27" s="29"/>
      <c r="C27" s="36" t="s">
        <v>104</v>
      </c>
      <c r="D27" s="9">
        <v>0</v>
      </c>
      <c r="E27" s="12"/>
    </row>
    <row r="28" spans="1:5" ht="15" thickBot="1" x14ac:dyDescent="0.4">
      <c r="A28" s="35" t="s">
        <v>95</v>
      </c>
      <c r="B28" s="144" t="s">
        <v>10</v>
      </c>
      <c r="C28" s="144"/>
      <c r="D28" s="23">
        <f>SUM(D24:D27)</f>
        <v>0</v>
      </c>
      <c r="E28" s="24" t="s">
        <v>11</v>
      </c>
    </row>
    <row r="29" spans="1:5" ht="15.5" x14ac:dyDescent="0.35">
      <c r="A29" s="15">
        <v>4</v>
      </c>
      <c r="B29" s="143" t="s">
        <v>30</v>
      </c>
      <c r="C29" s="143"/>
      <c r="D29" s="28"/>
      <c r="E29" s="12"/>
    </row>
    <row r="30" spans="1:5" x14ac:dyDescent="0.35">
      <c r="A30" s="35" t="s">
        <v>114</v>
      </c>
      <c r="B30" s="29"/>
      <c r="C30" s="27" t="s">
        <v>89</v>
      </c>
      <c r="D30" s="37">
        <f>'3.OBS - Details'!D6</f>
        <v>0</v>
      </c>
      <c r="E30" s="32" t="s">
        <v>120</v>
      </c>
    </row>
    <row r="31" spans="1:5" x14ac:dyDescent="0.35">
      <c r="A31" s="35" t="s">
        <v>115</v>
      </c>
      <c r="B31" s="29"/>
      <c r="C31" s="27" t="s">
        <v>90</v>
      </c>
      <c r="D31" s="38">
        <f>'3.OBS - Details'!D9</f>
        <v>0</v>
      </c>
      <c r="E31" s="32" t="s">
        <v>121</v>
      </c>
    </row>
    <row r="32" spans="1:5" x14ac:dyDescent="0.35">
      <c r="A32" s="35" t="s">
        <v>116</v>
      </c>
      <c r="B32" s="29"/>
      <c r="C32" s="27" t="s">
        <v>91</v>
      </c>
      <c r="D32" s="38">
        <f>'3.OBS - Details'!D13</f>
        <v>0</v>
      </c>
      <c r="E32" s="32" t="s">
        <v>122</v>
      </c>
    </row>
    <row r="33" spans="1:5" ht="15" thickBot="1" x14ac:dyDescent="0.4">
      <c r="A33" s="35" t="s">
        <v>117</v>
      </c>
      <c r="B33" s="29"/>
      <c r="C33" s="27" t="s">
        <v>92</v>
      </c>
      <c r="D33" s="39">
        <f>'3.OBS - Details'!D21</f>
        <v>0</v>
      </c>
      <c r="E33" s="32" t="s">
        <v>123</v>
      </c>
    </row>
    <row r="34" spans="1:5" ht="15" thickBot="1" x14ac:dyDescent="0.4">
      <c r="A34" s="35"/>
      <c r="B34" s="145" t="s">
        <v>24</v>
      </c>
      <c r="C34" s="145"/>
      <c r="D34" s="23">
        <f>SUM(D30:D33)</f>
        <v>0</v>
      </c>
      <c r="E34" s="24" t="s">
        <v>20</v>
      </c>
    </row>
    <row r="35" spans="1:5" ht="15" thickBot="1" x14ac:dyDescent="0.4">
      <c r="A35" s="148"/>
      <c r="B35" s="149"/>
      <c r="C35" s="149"/>
      <c r="D35" s="150"/>
      <c r="E35" s="32"/>
    </row>
    <row r="36" spans="1:5" s="2" customFormat="1" ht="15" customHeight="1" thickBot="1" x14ac:dyDescent="0.4">
      <c r="A36" s="151" t="s">
        <v>21</v>
      </c>
      <c r="B36" s="152"/>
      <c r="C36" s="152"/>
      <c r="D36" s="23">
        <f>(D14+D22+D28+D34)</f>
        <v>0</v>
      </c>
      <c r="E36" s="24" t="s">
        <v>106</v>
      </c>
    </row>
    <row r="37" spans="1:5" s="2" customFormat="1" ht="15" customHeight="1" x14ac:dyDescent="0.35">
      <c r="A37" s="134"/>
      <c r="B37" s="135"/>
      <c r="C37" s="135"/>
      <c r="D37" s="136"/>
      <c r="E37" s="137"/>
    </row>
    <row r="38" spans="1:5" s="1" customFormat="1" ht="15.5" x14ac:dyDescent="0.35">
      <c r="A38" s="157" t="s">
        <v>335</v>
      </c>
      <c r="B38" s="158"/>
      <c r="C38" s="158"/>
      <c r="D38" s="133"/>
      <c r="E38" s="40"/>
    </row>
    <row r="39" spans="1:5" s="2" customFormat="1" ht="13" customHeight="1" x14ac:dyDescent="0.35">
      <c r="A39" s="153" t="s">
        <v>112</v>
      </c>
      <c r="B39" s="154"/>
      <c r="C39" s="154"/>
      <c r="D39" s="3">
        <v>0</v>
      </c>
      <c r="E39" s="41"/>
    </row>
    <row r="40" spans="1:5" s="1" customFormat="1" ht="21.65" customHeight="1" thickBot="1" x14ac:dyDescent="0.4">
      <c r="A40" s="155" t="s">
        <v>28</v>
      </c>
      <c r="B40" s="156"/>
      <c r="C40" s="156"/>
      <c r="D40" s="3">
        <v>0</v>
      </c>
      <c r="E40" s="40"/>
    </row>
    <row r="41" spans="1:5" s="2" customFormat="1" ht="14.5" customHeight="1" thickBot="1" x14ac:dyDescent="0.4">
      <c r="A41" s="153" t="s">
        <v>29</v>
      </c>
      <c r="B41" s="154"/>
      <c r="C41" s="154"/>
      <c r="D41" s="23">
        <f>D39-D40</f>
        <v>0</v>
      </c>
      <c r="E41" s="24" t="s">
        <v>23</v>
      </c>
    </row>
    <row r="42" spans="1:5" s="2" customFormat="1" ht="14.5" customHeight="1" x14ac:dyDescent="0.35">
      <c r="A42" s="140"/>
      <c r="B42" s="139"/>
      <c r="C42" s="139"/>
      <c r="D42" s="136"/>
      <c r="E42" s="137"/>
    </row>
    <row r="43" spans="1:5" ht="15.5" x14ac:dyDescent="0.35">
      <c r="A43" s="157" t="s">
        <v>336</v>
      </c>
      <c r="B43" s="158"/>
      <c r="C43" s="158"/>
      <c r="D43" s="138"/>
      <c r="E43" s="12"/>
    </row>
    <row r="44" spans="1:5" ht="15.65" customHeight="1" x14ac:dyDescent="0.35">
      <c r="A44" s="146" t="s">
        <v>22</v>
      </c>
      <c r="B44" s="147"/>
      <c r="C44" s="147"/>
      <c r="D44" s="121" t="str">
        <f>IF(D36=0,"0",(D41/D36))</f>
        <v>0</v>
      </c>
      <c r="E44" s="12"/>
    </row>
    <row r="45" spans="1:5" x14ac:dyDescent="0.35">
      <c r="D45" s="120"/>
    </row>
    <row r="46" spans="1:5" x14ac:dyDescent="0.35"/>
    <row r="47" spans="1:5" x14ac:dyDescent="0.35"/>
    <row r="48" spans="1:5" x14ac:dyDescent="0.35"/>
    <row r="49" x14ac:dyDescent="0.35"/>
  </sheetData>
  <sheetProtection algorithmName="SHA-512" hashValue="e+q3/rn38gsjTHWHsOV5PF9olZ0siyTjBahVmT1wvcSMYPbk55uDhessWthu1eLOtXADBJM2GuyDWG8qdMJNvA==" saltValue="DnkiaAufSPV/hhFZLmXu1g==" spinCount="100000" sheet="1" objects="1" scenarios="1"/>
  <mergeCells count="23">
    <mergeCell ref="C1:D1"/>
    <mergeCell ref="B22:C22"/>
    <mergeCell ref="A5:D5"/>
    <mergeCell ref="A6:C6"/>
    <mergeCell ref="B7:C7"/>
    <mergeCell ref="B14:C14"/>
    <mergeCell ref="B16:C16"/>
    <mergeCell ref="C2:D2"/>
    <mergeCell ref="C3:D3"/>
    <mergeCell ref="C4:D4"/>
    <mergeCell ref="A2:B3"/>
    <mergeCell ref="B23:C23"/>
    <mergeCell ref="B28:C28"/>
    <mergeCell ref="B29:C29"/>
    <mergeCell ref="B34:C34"/>
    <mergeCell ref="A44:C44"/>
    <mergeCell ref="A35:D35"/>
    <mergeCell ref="A36:C36"/>
    <mergeCell ref="A39:C39"/>
    <mergeCell ref="A40:C40"/>
    <mergeCell ref="A41:C41"/>
    <mergeCell ref="A43:C43"/>
    <mergeCell ref="A38:C38"/>
  </mergeCells>
  <phoneticPr fontId="17" type="noConversion"/>
  <conditionalFormatting sqref="D8:D13">
    <cfRule type="containsBlanks" dxfId="22" priority="13">
      <formula>LEN(TRIM(D8))=0</formula>
    </cfRule>
  </conditionalFormatting>
  <conditionalFormatting sqref="D39">
    <cfRule type="containsBlanks" dxfId="21" priority="7">
      <formula>LEN(TRIM(D39))=0</formula>
    </cfRule>
  </conditionalFormatting>
  <conditionalFormatting sqref="D8">
    <cfRule type="containsBlanks" dxfId="20" priority="6">
      <formula>LEN(TRIM(D8))=0</formula>
    </cfRule>
  </conditionalFormatting>
  <conditionalFormatting sqref="D15">
    <cfRule type="containsBlanks" dxfId="19" priority="5">
      <formula>LEN(TRIM(D15))=0</formula>
    </cfRule>
  </conditionalFormatting>
  <conditionalFormatting sqref="D20:D21">
    <cfRule type="containsBlanks" dxfId="18" priority="4">
      <formula>LEN(TRIM(D20))=0</formula>
    </cfRule>
  </conditionalFormatting>
  <conditionalFormatting sqref="D24:D27">
    <cfRule type="containsBlanks" dxfId="17" priority="3">
      <formula>LEN(TRIM(D24))=0</formula>
    </cfRule>
  </conditionalFormatting>
  <conditionalFormatting sqref="D40">
    <cfRule type="containsBlanks" dxfId="16" priority="2">
      <formula>LEN(TRIM(D40))=0</formula>
    </cfRule>
  </conditionalFormatting>
  <conditionalFormatting sqref="D44">
    <cfRule type="cellIs" dxfId="15" priority="1" operator="lessThan">
      <formula>0.03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Lists!$C$86:$C$241</xm:f>
          </x14:formula1>
          <xm:sqref>C3</xm:sqref>
        </x14:dataValidation>
        <x14:dataValidation type="list" allowBlank="1" showInputMessage="1" showErrorMessage="1">
          <x14:formula1>
            <xm:f>Lists!$A$1:$A$29</xm:f>
          </x14:formula1>
          <xm:sqref>C2</xm:sqref>
        </x14:dataValidation>
        <x14:dataValidation type="list" allowBlank="1" showInputMessage="1" showErrorMessage="1">
          <x14:formula1>
            <xm:f>Lists!$D$1:$D$3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2"/>
  <sheetViews>
    <sheetView workbookViewId="0">
      <selection activeCell="C1" sqref="C1"/>
    </sheetView>
  </sheetViews>
  <sheetFormatPr defaultRowHeight="14.5" x14ac:dyDescent="0.35"/>
  <cols>
    <col min="3" max="3" width="66" customWidth="1"/>
    <col min="4" max="4" width="13.7265625" customWidth="1"/>
    <col min="5" max="5" width="13.1796875" customWidth="1"/>
    <col min="6" max="6" width="13.453125" customWidth="1"/>
  </cols>
  <sheetData>
    <row r="1" spans="1:8" ht="18.5" x14ac:dyDescent="0.45">
      <c r="A1" s="42" t="s">
        <v>4</v>
      </c>
      <c r="B1" s="12"/>
      <c r="C1" s="12"/>
      <c r="D1" s="12"/>
      <c r="E1" s="12"/>
      <c r="F1" s="12"/>
      <c r="G1" s="12"/>
    </row>
    <row r="2" spans="1:8" x14ac:dyDescent="0.35">
      <c r="A2" s="43" t="s">
        <v>124</v>
      </c>
      <c r="B2" s="12"/>
      <c r="C2" s="12"/>
      <c r="D2" s="12"/>
      <c r="E2" s="12"/>
      <c r="F2" s="12"/>
      <c r="G2" s="12"/>
    </row>
    <row r="3" spans="1:8" x14ac:dyDescent="0.35">
      <c r="A3" s="43"/>
      <c r="B3" s="12"/>
      <c r="C3" s="12"/>
      <c r="D3" s="12"/>
      <c r="E3" s="12"/>
      <c r="F3" s="12"/>
      <c r="G3" s="12"/>
    </row>
    <row r="4" spans="1:8" ht="43.5" x14ac:dyDescent="0.35">
      <c r="A4" s="44" t="s">
        <v>59</v>
      </c>
      <c r="B4" s="45"/>
      <c r="C4" s="45"/>
      <c r="D4" s="46" t="s">
        <v>60</v>
      </c>
      <c r="E4" s="46" t="s">
        <v>61</v>
      </c>
      <c r="F4" s="47" t="s">
        <v>62</v>
      </c>
      <c r="G4" s="48"/>
      <c r="H4" s="6"/>
    </row>
    <row r="5" spans="1:8" x14ac:dyDescent="0.35">
      <c r="A5" s="49"/>
      <c r="B5" s="50" t="s">
        <v>79</v>
      </c>
      <c r="C5" s="45"/>
      <c r="D5" s="45"/>
      <c r="E5" s="45"/>
      <c r="F5" s="51"/>
      <c r="G5" s="48"/>
      <c r="H5" s="6"/>
    </row>
    <row r="6" spans="1:8" x14ac:dyDescent="0.35">
      <c r="A6" s="52"/>
      <c r="B6" s="53"/>
      <c r="C6" s="53" t="s">
        <v>63</v>
      </c>
      <c r="D6" s="9">
        <v>0</v>
      </c>
      <c r="E6" s="9">
        <v>0</v>
      </c>
      <c r="F6" s="54">
        <f>D6+E6</f>
        <v>0</v>
      </c>
      <c r="G6" s="48"/>
      <c r="H6" s="6"/>
    </row>
    <row r="7" spans="1:8" x14ac:dyDescent="0.35">
      <c r="A7" s="52"/>
      <c r="B7" s="53"/>
      <c r="C7" s="53" t="s">
        <v>64</v>
      </c>
      <c r="D7" s="9">
        <v>0</v>
      </c>
      <c r="E7" s="9">
        <v>0</v>
      </c>
      <c r="F7" s="54">
        <f>D7+E7</f>
        <v>0</v>
      </c>
      <c r="G7" s="48"/>
      <c r="H7" s="6"/>
    </row>
    <row r="8" spans="1:8" ht="15" thickBot="1" x14ac:dyDescent="0.4">
      <c r="A8" s="52"/>
      <c r="B8" s="53"/>
      <c r="C8" s="55" t="s">
        <v>65</v>
      </c>
      <c r="D8" s="9">
        <v>0</v>
      </c>
      <c r="E8" s="9">
        <v>0</v>
      </c>
      <c r="F8" s="54">
        <f>D8+E8</f>
        <v>0</v>
      </c>
      <c r="G8" s="48"/>
      <c r="H8" s="6"/>
    </row>
    <row r="9" spans="1:8" ht="15" thickBot="1" x14ac:dyDescent="0.4">
      <c r="A9" s="52"/>
      <c r="B9" s="53"/>
      <c r="C9" s="91" t="s">
        <v>118</v>
      </c>
      <c r="D9" s="94">
        <f>D6+D8</f>
        <v>0</v>
      </c>
      <c r="E9" s="56">
        <f>E6+E8</f>
        <v>0</v>
      </c>
      <c r="F9" s="57">
        <f>F6+F8</f>
        <v>0</v>
      </c>
      <c r="G9" s="58" t="s">
        <v>73</v>
      </c>
      <c r="H9" s="6"/>
    </row>
    <row r="10" spans="1:8" x14ac:dyDescent="0.35">
      <c r="A10" s="49"/>
      <c r="B10" s="50" t="s">
        <v>80</v>
      </c>
      <c r="C10" s="50"/>
      <c r="D10" s="59"/>
      <c r="E10" s="59"/>
      <c r="F10" s="60"/>
      <c r="G10" s="48"/>
      <c r="H10" s="6"/>
    </row>
    <row r="11" spans="1:8" x14ac:dyDescent="0.35">
      <c r="A11" s="52"/>
      <c r="B11" s="53"/>
      <c r="C11" s="53" t="s">
        <v>63</v>
      </c>
      <c r="D11" s="9">
        <v>0</v>
      </c>
      <c r="E11" s="9">
        <v>0</v>
      </c>
      <c r="F11" s="54">
        <f>D11+E11</f>
        <v>0</v>
      </c>
      <c r="G11" s="48"/>
      <c r="H11" s="6"/>
    </row>
    <row r="12" spans="1:8" x14ac:dyDescent="0.35">
      <c r="A12" s="52"/>
      <c r="B12" s="53"/>
      <c r="C12" s="53" t="s">
        <v>66</v>
      </c>
      <c r="D12" s="9">
        <v>0</v>
      </c>
      <c r="E12" s="9">
        <v>0</v>
      </c>
      <c r="F12" s="54">
        <f>D12+E12</f>
        <v>0</v>
      </c>
      <c r="G12" s="48"/>
      <c r="H12" s="6"/>
    </row>
    <row r="13" spans="1:8" ht="15" thickBot="1" x14ac:dyDescent="0.4">
      <c r="A13" s="52"/>
      <c r="B13" s="53"/>
      <c r="C13" s="55" t="s">
        <v>65</v>
      </c>
      <c r="D13" s="9">
        <v>0</v>
      </c>
      <c r="E13" s="9">
        <v>0</v>
      </c>
      <c r="F13" s="54">
        <f>D13+E13</f>
        <v>0</v>
      </c>
      <c r="G13" s="48"/>
      <c r="H13" s="6"/>
    </row>
    <row r="14" spans="1:8" ht="15" thickBot="1" x14ac:dyDescent="0.4">
      <c r="A14" s="61"/>
      <c r="B14" s="62"/>
      <c r="C14" s="92" t="s">
        <v>119</v>
      </c>
      <c r="D14" s="93">
        <f>D11+D13</f>
        <v>0</v>
      </c>
      <c r="E14" s="63">
        <f>E11+E13</f>
        <v>0</v>
      </c>
      <c r="F14" s="57">
        <f>F11+F13</f>
        <v>0</v>
      </c>
      <c r="G14" s="58" t="s">
        <v>74</v>
      </c>
      <c r="H14" s="6"/>
    </row>
    <row r="15" spans="1:8" x14ac:dyDescent="0.35">
      <c r="A15" s="48"/>
      <c r="B15" s="48"/>
      <c r="C15" s="48"/>
      <c r="D15" s="48"/>
      <c r="E15" s="48"/>
      <c r="F15" s="48"/>
      <c r="G15" s="48"/>
      <c r="H15" s="6"/>
    </row>
    <row r="16" spans="1:8" ht="43.5" x14ac:dyDescent="0.35">
      <c r="A16" s="44" t="s">
        <v>67</v>
      </c>
      <c r="B16" s="45"/>
      <c r="C16" s="45"/>
      <c r="D16" s="64" t="s">
        <v>60</v>
      </c>
      <c r="E16" s="12"/>
      <c r="F16" s="12"/>
      <c r="G16" s="12"/>
    </row>
    <row r="17" spans="1:8" x14ac:dyDescent="0.35">
      <c r="A17" s="65"/>
      <c r="B17" s="66" t="s">
        <v>72</v>
      </c>
      <c r="C17" s="66"/>
      <c r="D17" s="67"/>
      <c r="E17" s="12"/>
      <c r="F17" s="12"/>
      <c r="G17" s="12"/>
    </row>
    <row r="18" spans="1:8" x14ac:dyDescent="0.35">
      <c r="A18" s="65"/>
      <c r="B18" s="66"/>
      <c r="C18" s="66" t="s">
        <v>68</v>
      </c>
      <c r="D18" s="9">
        <v>0</v>
      </c>
      <c r="E18" s="12"/>
      <c r="F18" s="12"/>
      <c r="G18" s="12"/>
    </row>
    <row r="19" spans="1:8" x14ac:dyDescent="0.35">
      <c r="A19" s="65"/>
      <c r="B19" s="66"/>
      <c r="C19" s="66" t="s">
        <v>69</v>
      </c>
      <c r="D19" s="67"/>
      <c r="E19" s="12"/>
      <c r="F19" s="12"/>
      <c r="G19" s="12"/>
    </row>
    <row r="20" spans="1:8" x14ac:dyDescent="0.35">
      <c r="A20" s="65"/>
      <c r="B20" s="66"/>
      <c r="C20" s="68" t="s">
        <v>70</v>
      </c>
      <c r="D20" s="9">
        <v>0</v>
      </c>
      <c r="E20" s="69"/>
      <c r="F20" s="12"/>
      <c r="G20" s="12"/>
      <c r="H20" s="7"/>
    </row>
    <row r="21" spans="1:8" ht="15" thickBot="1" x14ac:dyDescent="0.4">
      <c r="A21" s="65"/>
      <c r="B21" s="66"/>
      <c r="C21" s="68" t="s">
        <v>71</v>
      </c>
      <c r="D21" s="9">
        <v>0</v>
      </c>
      <c r="E21" s="69"/>
      <c r="F21" s="12"/>
      <c r="G21" s="12"/>
      <c r="H21" s="7"/>
    </row>
    <row r="22" spans="1:8" ht="15" thickBot="1" x14ac:dyDescent="0.4">
      <c r="A22" s="70"/>
      <c r="B22" s="71"/>
      <c r="C22" s="71" t="s">
        <v>81</v>
      </c>
      <c r="D22" s="57">
        <f>D18-D20-D21</f>
        <v>0</v>
      </c>
      <c r="E22" s="58" t="s">
        <v>75</v>
      </c>
      <c r="F22" s="12"/>
      <c r="G22" s="12"/>
      <c r="H22" s="6"/>
    </row>
  </sheetData>
  <sheetProtection algorithmName="SHA-512" hashValue="vXwDbaWtdsbhE1//87SIatdEp9pcUmWxZZSp1t6/Aoux5hIWSiBBQQReXHFCi/ey7mm14N2bIwoSvnDb3xbrsQ==" saltValue="upZvTgUPHUtrO+f/Wgey4A==" spinCount="100000" sheet="1" objects="1" scenarios="1"/>
  <conditionalFormatting sqref="D6 D8:D9">
    <cfRule type="containsBlanks" dxfId="14" priority="8">
      <formula>LEN(TRIM(D6))=0</formula>
    </cfRule>
  </conditionalFormatting>
  <conditionalFormatting sqref="E6 E8">
    <cfRule type="containsBlanks" dxfId="13" priority="7">
      <formula>LEN(TRIM(E6))=0</formula>
    </cfRule>
  </conditionalFormatting>
  <conditionalFormatting sqref="D11:E11 D13:E13">
    <cfRule type="containsBlanks" dxfId="12" priority="6">
      <formula>LEN(TRIM(D11))=0</formula>
    </cfRule>
  </conditionalFormatting>
  <conditionalFormatting sqref="D18">
    <cfRule type="containsBlanks" dxfId="11" priority="5">
      <formula>LEN(TRIM(D18))=0</formula>
    </cfRule>
  </conditionalFormatting>
  <conditionalFormatting sqref="D20:D21">
    <cfRule type="containsBlanks" dxfId="10" priority="4">
      <formula>LEN(TRIM(D20))=0</formula>
    </cfRule>
  </conditionalFormatting>
  <conditionalFormatting sqref="D7:E7">
    <cfRule type="containsBlanks" dxfId="9" priority="3">
      <formula>LEN(TRIM(D7))=0</formula>
    </cfRule>
  </conditionalFormatting>
  <conditionalFormatting sqref="D12">
    <cfRule type="containsBlanks" dxfId="8" priority="2">
      <formula>LEN(TRIM(D12))=0</formula>
    </cfRule>
  </conditionalFormatting>
  <conditionalFormatting sqref="E12">
    <cfRule type="containsBlanks" dxfId="7" priority="1">
      <formula>LEN(TRIM(E12))=0</formula>
    </cfRule>
  </conditionalFormatting>
  <pageMargins left="0.7" right="0.7" top="0.75" bottom="0.75" header="0.3" footer="0.3"/>
  <pageSetup orientation="portrait" r:id="rId1"/>
  <ignoredErrors>
    <ignoredError sqref="D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9"/>
  <sheetViews>
    <sheetView tabSelected="1" workbookViewId="0">
      <selection activeCell="I7" sqref="I7"/>
    </sheetView>
  </sheetViews>
  <sheetFormatPr defaultRowHeight="14.5" x14ac:dyDescent="0.35"/>
  <cols>
    <col min="1" max="1" width="63.453125" bestFit="1" customWidth="1"/>
    <col min="2" max="3" width="11.453125" customWidth="1"/>
    <col min="4" max="4" width="13" customWidth="1"/>
  </cols>
  <sheetData>
    <row r="1" spans="1:5" ht="18.5" x14ac:dyDescent="0.45">
      <c r="A1" s="42" t="s">
        <v>260</v>
      </c>
      <c r="B1" s="12"/>
      <c r="C1" s="12"/>
      <c r="D1" s="12"/>
      <c r="E1" s="12"/>
    </row>
    <row r="2" spans="1:5" x14ac:dyDescent="0.35">
      <c r="A2" s="43" t="s">
        <v>125</v>
      </c>
      <c r="B2" s="12"/>
      <c r="C2" s="12"/>
      <c r="D2" s="12"/>
      <c r="E2" s="12"/>
    </row>
    <row r="3" spans="1:5" x14ac:dyDescent="0.35">
      <c r="A3" s="12"/>
      <c r="B3" s="12"/>
      <c r="C3" s="12"/>
      <c r="D3" s="12"/>
      <c r="E3" s="12"/>
    </row>
    <row r="4" spans="1:5" ht="42" customHeight="1" x14ac:dyDescent="0.35">
      <c r="A4" s="72" t="s">
        <v>87</v>
      </c>
      <c r="B4" s="73" t="s">
        <v>17</v>
      </c>
      <c r="C4" s="73" t="s">
        <v>45</v>
      </c>
      <c r="D4" s="74" t="s">
        <v>46</v>
      </c>
      <c r="E4" s="12"/>
    </row>
    <row r="5" spans="1:5" ht="29.5" thickBot="1" x14ac:dyDescent="0.4">
      <c r="A5" s="131" t="s">
        <v>330</v>
      </c>
      <c r="B5" s="9">
        <v>0</v>
      </c>
      <c r="C5" s="76">
        <v>0.1</v>
      </c>
      <c r="D5" s="77">
        <f>B5*C5</f>
        <v>0</v>
      </c>
      <c r="E5" s="12"/>
    </row>
    <row r="6" spans="1:5" ht="15" thickBot="1" x14ac:dyDescent="0.4">
      <c r="A6" s="78" t="s">
        <v>88</v>
      </c>
      <c r="B6" s="79">
        <f>B5</f>
        <v>0</v>
      </c>
      <c r="C6" s="80"/>
      <c r="D6" s="81">
        <f>D5</f>
        <v>0</v>
      </c>
      <c r="E6" s="82" t="s">
        <v>96</v>
      </c>
    </row>
    <row r="7" spans="1:5" x14ac:dyDescent="0.35">
      <c r="A7" s="75" t="s">
        <v>47</v>
      </c>
      <c r="B7" s="9">
        <v>0</v>
      </c>
      <c r="C7" s="76">
        <v>0.2</v>
      </c>
      <c r="D7" s="54">
        <f t="shared" ref="D7:D20" si="0">B7*C7</f>
        <v>0</v>
      </c>
      <c r="E7" s="12"/>
    </row>
    <row r="8" spans="1:5" ht="15" thickBot="1" x14ac:dyDescent="0.4">
      <c r="A8" s="65" t="s">
        <v>57</v>
      </c>
      <c r="B8" s="9">
        <v>0</v>
      </c>
      <c r="C8" s="83">
        <v>0.2</v>
      </c>
      <c r="D8" s="54">
        <f>B8*C8</f>
        <v>0</v>
      </c>
      <c r="E8" s="12"/>
    </row>
    <row r="9" spans="1:5" ht="15" thickBot="1" x14ac:dyDescent="0.4">
      <c r="A9" s="84" t="s">
        <v>14</v>
      </c>
      <c r="B9" s="85">
        <f>SUM(B7:B8)</f>
        <v>0</v>
      </c>
      <c r="C9" s="86"/>
      <c r="D9" s="81">
        <f>SUM(D7:D8)</f>
        <v>0</v>
      </c>
      <c r="E9" s="82" t="s">
        <v>97</v>
      </c>
    </row>
    <row r="10" spans="1:5" x14ac:dyDescent="0.35">
      <c r="A10" s="75" t="s">
        <v>48</v>
      </c>
      <c r="B10" s="9">
        <v>0</v>
      </c>
      <c r="C10" s="76">
        <v>0.5</v>
      </c>
      <c r="D10" s="77">
        <f t="shared" si="0"/>
        <v>0</v>
      </c>
      <c r="E10" s="12"/>
    </row>
    <row r="11" spans="1:5" x14ac:dyDescent="0.35">
      <c r="A11" s="65" t="s">
        <v>55</v>
      </c>
      <c r="B11" s="9">
        <v>0</v>
      </c>
      <c r="C11" s="83">
        <v>0.5</v>
      </c>
      <c r="D11" s="54">
        <f t="shared" si="0"/>
        <v>0</v>
      </c>
      <c r="E11" s="12"/>
    </row>
    <row r="12" spans="1:5" ht="15" thickBot="1" x14ac:dyDescent="0.4">
      <c r="A12" s="65" t="s">
        <v>56</v>
      </c>
      <c r="B12" s="9">
        <v>0</v>
      </c>
      <c r="C12" s="83">
        <v>0.5</v>
      </c>
      <c r="D12" s="54">
        <f t="shared" si="0"/>
        <v>0</v>
      </c>
      <c r="E12" s="12"/>
    </row>
    <row r="13" spans="1:5" ht="15" thickBot="1" x14ac:dyDescent="0.4">
      <c r="A13" s="78" t="s">
        <v>15</v>
      </c>
      <c r="B13" s="79">
        <f>SUM(B10:B12)</f>
        <v>0</v>
      </c>
      <c r="C13" s="80"/>
      <c r="D13" s="81">
        <f>SUM(D10:D12)</f>
        <v>0</v>
      </c>
      <c r="E13" s="82" t="s">
        <v>98</v>
      </c>
    </row>
    <row r="14" spans="1:5" x14ac:dyDescent="0.35">
      <c r="A14" s="130" t="s">
        <v>329</v>
      </c>
      <c r="B14" s="9">
        <v>0</v>
      </c>
      <c r="C14" s="76">
        <v>1</v>
      </c>
      <c r="D14" s="77">
        <f t="shared" si="0"/>
        <v>0</v>
      </c>
      <c r="E14" s="12"/>
    </row>
    <row r="15" spans="1:5" x14ac:dyDescent="0.35">
      <c r="A15" s="87" t="s">
        <v>49</v>
      </c>
      <c r="B15" s="9">
        <v>0</v>
      </c>
      <c r="C15" s="83">
        <v>1</v>
      </c>
      <c r="D15" s="54">
        <f t="shared" si="0"/>
        <v>0</v>
      </c>
      <c r="E15" s="12"/>
    </row>
    <row r="16" spans="1:5" x14ac:dyDescent="0.35">
      <c r="A16" s="65" t="s">
        <v>50</v>
      </c>
      <c r="B16" s="9">
        <v>0</v>
      </c>
      <c r="C16" s="83">
        <v>1</v>
      </c>
      <c r="D16" s="54">
        <f t="shared" si="0"/>
        <v>0</v>
      </c>
      <c r="E16" s="12"/>
    </row>
    <row r="17" spans="1:5" x14ac:dyDescent="0.35">
      <c r="A17" s="65" t="s">
        <v>51</v>
      </c>
      <c r="B17" s="9">
        <v>0</v>
      </c>
      <c r="C17" s="83">
        <v>1</v>
      </c>
      <c r="D17" s="54">
        <f t="shared" si="0"/>
        <v>0</v>
      </c>
      <c r="E17" s="12"/>
    </row>
    <row r="18" spans="1:5" x14ac:dyDescent="0.35">
      <c r="A18" s="65" t="s">
        <v>52</v>
      </c>
      <c r="B18" s="9">
        <v>0</v>
      </c>
      <c r="C18" s="83">
        <v>1</v>
      </c>
      <c r="D18" s="54">
        <f t="shared" si="0"/>
        <v>0</v>
      </c>
      <c r="E18" s="12"/>
    </row>
    <row r="19" spans="1:5" x14ac:dyDescent="0.35">
      <c r="A19" s="65" t="s">
        <v>53</v>
      </c>
      <c r="B19" s="9">
        <v>0</v>
      </c>
      <c r="C19" s="83">
        <v>1</v>
      </c>
      <c r="D19" s="54">
        <f t="shared" si="0"/>
        <v>0</v>
      </c>
      <c r="E19" s="12"/>
    </row>
    <row r="20" spans="1:5" ht="15" thickBot="1" x14ac:dyDescent="0.4">
      <c r="A20" s="65" t="s">
        <v>54</v>
      </c>
      <c r="B20" s="9">
        <v>0</v>
      </c>
      <c r="C20" s="83">
        <v>1</v>
      </c>
      <c r="D20" s="54">
        <f t="shared" si="0"/>
        <v>0</v>
      </c>
      <c r="E20" s="12"/>
    </row>
    <row r="21" spans="1:5" ht="15" thickBot="1" x14ac:dyDescent="0.4">
      <c r="A21" s="78" t="s">
        <v>16</v>
      </c>
      <c r="B21" s="79">
        <f>SUM(B14:B20)</f>
        <v>0</v>
      </c>
      <c r="C21" s="80"/>
      <c r="D21" s="81">
        <f>SUM(D14:D20)</f>
        <v>0</v>
      </c>
      <c r="E21" s="82" t="s">
        <v>99</v>
      </c>
    </row>
    <row r="22" spans="1:5" ht="15" thickBot="1" x14ac:dyDescent="0.4">
      <c r="A22" s="88" t="s">
        <v>58</v>
      </c>
      <c r="B22" s="89">
        <f>B6+B9+B13+B21</f>
        <v>0</v>
      </c>
      <c r="C22" s="90"/>
      <c r="D22" s="81">
        <f>D6+D9+D13+D21</f>
        <v>0</v>
      </c>
      <c r="E22" s="82" t="s">
        <v>100</v>
      </c>
    </row>
    <row r="28" spans="1:5" x14ac:dyDescent="0.35">
      <c r="A28" s="5"/>
    </row>
    <row r="29" spans="1:5" x14ac:dyDescent="0.35">
      <c r="A29" s="5"/>
    </row>
  </sheetData>
  <sheetProtection algorithmName="SHA-512" hashValue="0EgEgyXnmGhX1VlTrY5kz85NoDic0xddrBFrNXNBlz2vizosFYGX/LUZ+p09Dpopam3jlGNWYzowyYkBs3aX3g==" saltValue="TcFNyUFCrKW/XHd75oJUZg==" spinCount="100000" sheet="1" objects="1" scenarios="1"/>
  <conditionalFormatting sqref="B5">
    <cfRule type="containsBlanks" dxfId="6" priority="4">
      <formula>LEN(TRIM(B5))=0</formula>
    </cfRule>
  </conditionalFormatting>
  <conditionalFormatting sqref="B7:B8">
    <cfRule type="containsBlanks" dxfId="5" priority="3">
      <formula>LEN(TRIM(B7))=0</formula>
    </cfRule>
  </conditionalFormatting>
  <conditionalFormatting sqref="B10:B12">
    <cfRule type="containsBlanks" dxfId="4" priority="2">
      <formula>LEN(TRIM(B10))=0</formula>
    </cfRule>
  </conditionalFormatting>
  <conditionalFormatting sqref="B14:B20">
    <cfRule type="containsBlanks" dxfId="3" priority="1">
      <formula>LEN(TRIM(B14))=0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52"/>
  <sheetViews>
    <sheetView zoomScale="110" zoomScaleNormal="110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RowHeight="14.5" x14ac:dyDescent="0.35"/>
  <cols>
    <col min="1" max="1" width="55.90625" customWidth="1"/>
    <col min="2" max="2" width="27.1796875" customWidth="1"/>
    <col min="3" max="3" width="96.6328125" customWidth="1"/>
    <col min="4" max="4" width="68.1796875" customWidth="1"/>
    <col min="5" max="5" width="15.36328125" customWidth="1"/>
    <col min="6" max="6" width="36.54296875" customWidth="1"/>
  </cols>
  <sheetData>
    <row r="1" spans="1:6" ht="23.5" x14ac:dyDescent="0.55000000000000004">
      <c r="A1" s="95" t="s">
        <v>343</v>
      </c>
      <c r="B1" s="95"/>
      <c r="C1" s="95"/>
      <c r="D1" s="95"/>
      <c r="E1" s="96"/>
      <c r="F1" s="97" t="s">
        <v>126</v>
      </c>
    </row>
    <row r="2" spans="1:6" ht="23.5" x14ac:dyDescent="0.55000000000000004">
      <c r="A2" s="98" t="s">
        <v>127</v>
      </c>
      <c r="B2" s="99" t="s">
        <v>128</v>
      </c>
      <c r="C2" s="100" t="s">
        <v>129</v>
      </c>
      <c r="D2" s="132" t="s">
        <v>334</v>
      </c>
      <c r="E2" s="101" t="s">
        <v>130</v>
      </c>
      <c r="F2" s="102">
        <f>COUNTIF(F4:F3182,FALSE)</f>
        <v>0</v>
      </c>
    </row>
    <row r="3" spans="1:6" ht="18.5" x14ac:dyDescent="0.45">
      <c r="A3" s="103" t="s">
        <v>131</v>
      </c>
      <c r="B3" s="104"/>
      <c r="C3" s="104"/>
      <c r="D3" s="104"/>
      <c r="E3" s="104"/>
      <c r="F3" s="104"/>
    </row>
    <row r="4" spans="1:6" ht="29" x14ac:dyDescent="0.35">
      <c r="A4" s="105" t="s">
        <v>144</v>
      </c>
      <c r="B4" s="106" t="s">
        <v>133</v>
      </c>
      <c r="C4" s="107" t="s">
        <v>135</v>
      </c>
      <c r="D4" s="116" t="s">
        <v>229</v>
      </c>
      <c r="E4" s="109">
        <v>1</v>
      </c>
      <c r="F4" s="115" t="str">
        <f>IF('1. Leverage Ratio Calculation'!D8-('1. Leverage Ratio Calculation'!D9+'1. Leverage Ratio Calculation'!D10)='1. Leverage Ratio Calculation'!D11, "TRUE","FALSE")</f>
        <v>TRUE</v>
      </c>
    </row>
    <row r="5" spans="1:6" ht="29" x14ac:dyDescent="0.35">
      <c r="A5" s="105" t="s">
        <v>145</v>
      </c>
      <c r="B5" s="106" t="s">
        <v>133</v>
      </c>
      <c r="C5" s="107" t="s">
        <v>136</v>
      </c>
      <c r="D5" s="116" t="s">
        <v>230</v>
      </c>
      <c r="E5" s="109">
        <f>E4+1</f>
        <v>2</v>
      </c>
      <c r="F5" s="110" t="str">
        <f>IF('1. Leverage Ratio Calculation'!D11-'1. Leverage Ratio Calculation'!D12-'1. Leverage Ratio Calculation'!D13='1. Leverage Ratio Calculation'!D14,"TRUE", "FALSE")</f>
        <v>TRUE</v>
      </c>
    </row>
    <row r="6" spans="1:6" s="1" customFormat="1" ht="29" x14ac:dyDescent="0.35">
      <c r="A6" s="105" t="s">
        <v>146</v>
      </c>
      <c r="B6" s="106" t="s">
        <v>132</v>
      </c>
      <c r="C6" s="107" t="s">
        <v>137</v>
      </c>
      <c r="D6" s="116" t="s">
        <v>331</v>
      </c>
      <c r="E6" s="113">
        <f>E5+1</f>
        <v>3</v>
      </c>
      <c r="F6" s="110" t="str">
        <f>IF('1. Leverage Ratio Calculation'!D17='2. Derivatives - Details'!F9,"TRUE","FALSE")</f>
        <v>TRUE</v>
      </c>
    </row>
    <row r="7" spans="1:6" ht="29" x14ac:dyDescent="0.35">
      <c r="A7" s="111" t="s">
        <v>147</v>
      </c>
      <c r="B7" s="106" t="s">
        <v>132</v>
      </c>
      <c r="C7" s="108" t="s">
        <v>138</v>
      </c>
      <c r="D7" s="116" t="s">
        <v>332</v>
      </c>
      <c r="E7" s="109">
        <f>E6+1</f>
        <v>4</v>
      </c>
      <c r="F7" s="110" t="str">
        <f>IF('1. Leverage Ratio Calculation'!D18='2. Derivatives - Details'!F14,"TRUE","FALSE")</f>
        <v>TRUE</v>
      </c>
    </row>
    <row r="8" spans="1:6" x14ac:dyDescent="0.35">
      <c r="A8" s="111" t="s">
        <v>148</v>
      </c>
      <c r="B8" s="106" t="s">
        <v>132</v>
      </c>
      <c r="C8" s="108" t="s">
        <v>139</v>
      </c>
      <c r="D8" s="116" t="s">
        <v>333</v>
      </c>
      <c r="E8" s="109">
        <f>E7+1</f>
        <v>5</v>
      </c>
      <c r="F8" s="110" t="str">
        <f>IF('1. Leverage Ratio Calculation'!D19='2. Derivatives - Details'!D22,"TRUE","FALSE")</f>
        <v>TRUE</v>
      </c>
    </row>
    <row r="9" spans="1:6" ht="29" x14ac:dyDescent="0.35">
      <c r="A9" s="111" t="s">
        <v>140</v>
      </c>
      <c r="B9" s="112" t="s">
        <v>133</v>
      </c>
      <c r="C9" s="108" t="s">
        <v>143</v>
      </c>
      <c r="D9" s="107" t="s">
        <v>231</v>
      </c>
      <c r="E9" s="109">
        <f>E8+1</f>
        <v>6</v>
      </c>
      <c r="F9" s="110" t="str">
        <f>IF(SUM('1. Leverage Ratio Calculation'!D17:D19)-SUM('1. Leverage Ratio Calculation'!D20:D21)='1. Leverage Ratio Calculation'!D22,"TRUE","FALSE")</f>
        <v>TRUE</v>
      </c>
    </row>
    <row r="10" spans="1:6" ht="29" x14ac:dyDescent="0.35">
      <c r="A10" s="111" t="s">
        <v>141</v>
      </c>
      <c r="B10" s="112" t="s">
        <v>133</v>
      </c>
      <c r="C10" s="108" t="s">
        <v>142</v>
      </c>
      <c r="D10" s="108" t="s">
        <v>232</v>
      </c>
      <c r="E10" s="109">
        <v>7</v>
      </c>
      <c r="F10" s="110" t="str">
        <f>IF(SUM('1. Leverage Ratio Calculation'!D24:D27)='1. Leverage Ratio Calculation'!D28,"TRUE","FALSE")</f>
        <v>TRUE</v>
      </c>
    </row>
    <row r="11" spans="1:6" ht="29" x14ac:dyDescent="0.35">
      <c r="A11" s="117" t="s">
        <v>149</v>
      </c>
      <c r="B11" s="118" t="s">
        <v>133</v>
      </c>
      <c r="C11" s="108" t="s">
        <v>150</v>
      </c>
      <c r="D11" s="108" t="s">
        <v>233</v>
      </c>
      <c r="E11" s="109">
        <v>8</v>
      </c>
      <c r="F11" s="110" t="str">
        <f>IF(SUM('1. Leverage Ratio Calculation'!D30:D33)='1. Leverage Ratio Calculation'!D34,"TRUE","FALSE")</f>
        <v>TRUE</v>
      </c>
    </row>
    <row r="12" spans="1:6" ht="43.5" x14ac:dyDescent="0.35">
      <c r="A12" s="117" t="s">
        <v>151</v>
      </c>
      <c r="B12" s="118" t="s">
        <v>133</v>
      </c>
      <c r="C12" s="108" t="s">
        <v>154</v>
      </c>
      <c r="D12" s="114" t="s">
        <v>338</v>
      </c>
      <c r="E12" s="109">
        <v>9</v>
      </c>
      <c r="F12" s="110" t="str">
        <f>IF(('1. Leverage Ratio Calculation'!D14+'1. Leverage Ratio Calculation'!D22+'1. Leverage Ratio Calculation'!D28+'1. Leverage Ratio Calculation'!D34)='1. Leverage Ratio Calculation'!D36,"TRUE","FALSE")</f>
        <v>TRUE</v>
      </c>
    </row>
    <row r="13" spans="1:6" ht="29" x14ac:dyDescent="0.35">
      <c r="A13" s="117" t="s">
        <v>152</v>
      </c>
      <c r="B13" s="118" t="s">
        <v>133</v>
      </c>
      <c r="C13" s="108" t="s">
        <v>155</v>
      </c>
      <c r="D13" s="108" t="s">
        <v>339</v>
      </c>
      <c r="E13" s="109">
        <v>10</v>
      </c>
      <c r="F13" s="110" t="str">
        <f>IF(('1. Leverage Ratio Calculation'!D39-'1. Leverage Ratio Calculation'!D40)='1. Leverage Ratio Calculation'!D41,"TRUE","FALSE")</f>
        <v>TRUE</v>
      </c>
    </row>
    <row r="14" spans="1:6" ht="29" x14ac:dyDescent="0.35">
      <c r="A14" s="117" t="s">
        <v>153</v>
      </c>
      <c r="B14" s="118" t="s">
        <v>133</v>
      </c>
      <c r="C14" s="108" t="s">
        <v>341</v>
      </c>
      <c r="D14" s="108" t="s">
        <v>340</v>
      </c>
      <c r="E14" s="109">
        <v>11</v>
      </c>
      <c r="F14" s="110" t="str">
        <f>IF((IF('1. Leverage Ratio Calculation'!D36=0,"0",'1. Leverage Ratio Calculation'!D41/'1. Leverage Ratio Calculation'!D36))='1. Leverage Ratio Calculation'!D44,"TRUE","FALSE")</f>
        <v>TRUE</v>
      </c>
    </row>
    <row r="15" spans="1:6" ht="18.5" x14ac:dyDescent="0.45">
      <c r="A15" s="103" t="s">
        <v>134</v>
      </c>
      <c r="B15" s="104"/>
      <c r="C15" s="104"/>
      <c r="D15" s="104"/>
      <c r="E15" s="104"/>
      <c r="F15" s="104"/>
    </row>
    <row r="16" spans="1:6" ht="29" x14ac:dyDescent="0.35">
      <c r="A16" s="105" t="s">
        <v>156</v>
      </c>
      <c r="B16" s="106" t="s">
        <v>133</v>
      </c>
      <c r="C16" s="107" t="s">
        <v>169</v>
      </c>
      <c r="D16" s="107" t="s">
        <v>261</v>
      </c>
      <c r="E16" s="113">
        <v>12</v>
      </c>
      <c r="F16" s="110" t="str">
        <f>IF(('2. Derivatives - Details'!D6+'2. Derivatives - Details'!D8)='2. Derivatives - Details'!D9,"TRUE","FALSE")</f>
        <v>TRUE</v>
      </c>
    </row>
    <row r="17" spans="1:6" ht="29" x14ac:dyDescent="0.35">
      <c r="A17" s="105" t="s">
        <v>157</v>
      </c>
      <c r="B17" s="106" t="s">
        <v>133</v>
      </c>
      <c r="C17" s="107" t="s">
        <v>170</v>
      </c>
      <c r="D17" s="107" t="s">
        <v>262</v>
      </c>
      <c r="E17" s="113">
        <v>13</v>
      </c>
      <c r="F17" s="110" t="str">
        <f>IF(('2. Derivatives - Details'!D11+'2. Derivatives - Details'!D13)='2. Derivatives - Details'!D14,"TRUE","FALSE")</f>
        <v>TRUE</v>
      </c>
    </row>
    <row r="18" spans="1:6" ht="29" x14ac:dyDescent="0.35">
      <c r="A18" s="105" t="s">
        <v>158</v>
      </c>
      <c r="B18" s="106" t="s">
        <v>133</v>
      </c>
      <c r="C18" s="107" t="s">
        <v>171</v>
      </c>
      <c r="D18" s="107" t="s">
        <v>263</v>
      </c>
      <c r="E18" s="113">
        <v>14</v>
      </c>
      <c r="F18" s="110" t="str">
        <f>IF(('2. Derivatives - Details'!D18-'2. Derivatives - Details'!D20-'2. Derivatives - Details'!D21)='2. Derivatives - Details'!D22,"TRUE","FALSE")</f>
        <v>TRUE</v>
      </c>
    </row>
    <row r="19" spans="1:6" ht="29" x14ac:dyDescent="0.35">
      <c r="A19" s="105" t="s">
        <v>159</v>
      </c>
      <c r="B19" s="106" t="s">
        <v>133</v>
      </c>
      <c r="C19" s="107" t="s">
        <v>172</v>
      </c>
      <c r="D19" s="107" t="s">
        <v>264</v>
      </c>
      <c r="E19" s="113">
        <v>15</v>
      </c>
      <c r="F19" s="110" t="str">
        <f>IF(('2. Derivatives - Details'!E6+'2. Derivatives - Details'!E8)='2. Derivatives - Details'!E9,"TRUE","FALSE")</f>
        <v>TRUE</v>
      </c>
    </row>
    <row r="20" spans="1:6" ht="29" x14ac:dyDescent="0.35">
      <c r="A20" s="105" t="s">
        <v>160</v>
      </c>
      <c r="B20" s="106" t="s">
        <v>133</v>
      </c>
      <c r="C20" s="107" t="s">
        <v>173</v>
      </c>
      <c r="D20" s="107" t="s">
        <v>265</v>
      </c>
      <c r="E20" s="113">
        <v>16</v>
      </c>
      <c r="F20" s="110" t="str">
        <f>IF(('2. Derivatives - Details'!E11+'2. Derivatives - Details'!E13)='2. Derivatives - Details'!E14,"TRUE","FALSE")</f>
        <v>TRUE</v>
      </c>
    </row>
    <row r="21" spans="1:6" ht="29" x14ac:dyDescent="0.35">
      <c r="A21" s="105" t="s">
        <v>161</v>
      </c>
      <c r="B21" s="106" t="s">
        <v>133</v>
      </c>
      <c r="C21" s="107" t="s">
        <v>174</v>
      </c>
      <c r="D21" s="116" t="s">
        <v>342</v>
      </c>
      <c r="E21" s="113">
        <v>17</v>
      </c>
      <c r="F21" s="110" t="str">
        <f>IF(('2. Derivatives - Details'!D6+'2. Derivatives - Details'!E6)='2. Derivatives - Details'!F6,"TRUE","FALSE")</f>
        <v>TRUE</v>
      </c>
    </row>
    <row r="22" spans="1:6" ht="29" x14ac:dyDescent="0.35">
      <c r="A22" s="105" t="s">
        <v>162</v>
      </c>
      <c r="B22" s="106" t="s">
        <v>133</v>
      </c>
      <c r="C22" s="107" t="s">
        <v>175</v>
      </c>
      <c r="D22" s="116" t="s">
        <v>266</v>
      </c>
      <c r="E22" s="113">
        <v>18</v>
      </c>
      <c r="F22" s="110" t="str">
        <f>IF(('2. Derivatives - Details'!D7+'2. Derivatives - Details'!E7)='2. Derivatives - Details'!F7,"TRUE","FALSE")</f>
        <v>TRUE</v>
      </c>
    </row>
    <row r="23" spans="1:6" ht="29" x14ac:dyDescent="0.35">
      <c r="A23" s="105" t="s">
        <v>163</v>
      </c>
      <c r="B23" s="106" t="s">
        <v>133</v>
      </c>
      <c r="C23" s="107" t="s">
        <v>176</v>
      </c>
      <c r="D23" s="107" t="s">
        <v>234</v>
      </c>
      <c r="E23" s="113">
        <v>19</v>
      </c>
      <c r="F23" s="110" t="str">
        <f>IF(('2. Derivatives - Details'!D8+'2. Derivatives - Details'!E8)='2. Derivatives - Details'!F8,"TRUE","FALSE")</f>
        <v>TRUE</v>
      </c>
    </row>
    <row r="24" spans="1:6" ht="29" x14ac:dyDescent="0.35">
      <c r="A24" s="105" t="s">
        <v>164</v>
      </c>
      <c r="B24" s="106" t="s">
        <v>133</v>
      </c>
      <c r="C24" s="107" t="s">
        <v>177</v>
      </c>
      <c r="D24" s="107" t="s">
        <v>267</v>
      </c>
      <c r="E24" s="113">
        <v>20</v>
      </c>
      <c r="F24" s="110" t="str">
        <f>IF(('2. Derivatives - Details'!F6+'2. Derivatives - Details'!F8)='2. Derivatives - Details'!F9,"TRUE","FALSE")</f>
        <v>TRUE</v>
      </c>
    </row>
    <row r="25" spans="1:6" ht="29" x14ac:dyDescent="0.35">
      <c r="A25" s="105" t="s">
        <v>165</v>
      </c>
      <c r="B25" s="106" t="s">
        <v>133</v>
      </c>
      <c r="C25" s="107" t="s">
        <v>178</v>
      </c>
      <c r="D25" s="107" t="s">
        <v>268</v>
      </c>
      <c r="E25" s="113">
        <v>21</v>
      </c>
      <c r="F25" s="110" t="str">
        <f>IF(('2. Derivatives - Details'!D11+'2. Derivatives - Details'!E11)='2. Derivatives - Details'!F11,"TRUE","FALSE")</f>
        <v>TRUE</v>
      </c>
    </row>
    <row r="26" spans="1:6" ht="29" x14ac:dyDescent="0.35">
      <c r="A26" s="105" t="s">
        <v>166</v>
      </c>
      <c r="B26" s="106" t="s">
        <v>133</v>
      </c>
      <c r="C26" s="107" t="s">
        <v>179</v>
      </c>
      <c r="D26" s="107" t="s">
        <v>235</v>
      </c>
      <c r="E26" s="113">
        <v>22</v>
      </c>
      <c r="F26" s="110" t="str">
        <f>IF(('2. Derivatives - Details'!D12+'2. Derivatives - Details'!E12)='2. Derivatives - Details'!F12,"TRUE","FALSE")</f>
        <v>TRUE</v>
      </c>
    </row>
    <row r="27" spans="1:6" ht="29" x14ac:dyDescent="0.35">
      <c r="A27" s="105" t="s">
        <v>167</v>
      </c>
      <c r="B27" s="106" t="s">
        <v>133</v>
      </c>
      <c r="C27" s="107" t="s">
        <v>180</v>
      </c>
      <c r="D27" s="107" t="s">
        <v>236</v>
      </c>
      <c r="E27" s="113">
        <v>23</v>
      </c>
      <c r="F27" s="110" t="str">
        <f>IF(('2. Derivatives - Details'!D13+'2. Derivatives - Details'!E13)='2. Derivatives - Details'!F13,"TRUE","FALSE")</f>
        <v>TRUE</v>
      </c>
    </row>
    <row r="28" spans="1:6" ht="29" x14ac:dyDescent="0.35">
      <c r="A28" s="105" t="s">
        <v>168</v>
      </c>
      <c r="B28" s="106" t="s">
        <v>133</v>
      </c>
      <c r="C28" s="107" t="s">
        <v>181</v>
      </c>
      <c r="D28" s="107" t="s">
        <v>269</v>
      </c>
      <c r="E28" s="113">
        <v>24</v>
      </c>
      <c r="F28" s="110" t="str">
        <f>IF(('2. Derivatives - Details'!F11+'2. Derivatives - Details'!F13)='2. Derivatives - Details'!F14,"TRUE","FALSE")</f>
        <v>TRUE</v>
      </c>
    </row>
    <row r="29" spans="1:6" ht="18.5" x14ac:dyDescent="0.45">
      <c r="A29" s="103" t="s">
        <v>182</v>
      </c>
      <c r="B29" s="104"/>
      <c r="C29" s="104"/>
      <c r="D29" s="104"/>
      <c r="E29" s="104"/>
      <c r="F29" s="104"/>
    </row>
    <row r="30" spans="1:6" x14ac:dyDescent="0.35">
      <c r="A30" s="105" t="s">
        <v>183</v>
      </c>
      <c r="B30" s="106" t="s">
        <v>133</v>
      </c>
      <c r="C30" s="107" t="s">
        <v>184</v>
      </c>
      <c r="D30" s="107" t="s">
        <v>237</v>
      </c>
      <c r="E30" s="113">
        <v>25</v>
      </c>
      <c r="F30" s="110" t="str">
        <f>IF('3.OBS - Details'!B6='3.OBS - Details'!B5,"TRUE","FALSE")</f>
        <v>TRUE</v>
      </c>
    </row>
    <row r="31" spans="1:6" x14ac:dyDescent="0.35">
      <c r="A31" s="105" t="s">
        <v>185</v>
      </c>
      <c r="B31" s="106" t="s">
        <v>133</v>
      </c>
      <c r="C31" s="107" t="s">
        <v>186</v>
      </c>
      <c r="D31" s="107" t="s">
        <v>238</v>
      </c>
      <c r="E31" s="113">
        <v>26</v>
      </c>
      <c r="F31" s="110" t="str">
        <f>IF(SUM('3.OBS - Details'!B7:B8)='3.OBS - Details'!B9,"TRUE","FALSE")</f>
        <v>TRUE</v>
      </c>
    </row>
    <row r="32" spans="1:6" x14ac:dyDescent="0.35">
      <c r="A32" s="105" t="s">
        <v>187</v>
      </c>
      <c r="B32" s="106" t="s">
        <v>133</v>
      </c>
      <c r="C32" s="107" t="s">
        <v>188</v>
      </c>
      <c r="D32" s="107" t="s">
        <v>239</v>
      </c>
      <c r="E32" s="113">
        <v>27</v>
      </c>
      <c r="F32" s="110" t="str">
        <f>IF(SUM('3.OBS - Details'!B10:B12)='3.OBS - Details'!B13,"TRUE","FALSE")</f>
        <v>TRUE</v>
      </c>
    </row>
    <row r="33" spans="1:6" x14ac:dyDescent="0.35">
      <c r="A33" s="105" t="s">
        <v>190</v>
      </c>
      <c r="B33" s="106" t="s">
        <v>133</v>
      </c>
      <c r="C33" s="107" t="s">
        <v>189</v>
      </c>
      <c r="D33" s="107" t="s">
        <v>240</v>
      </c>
      <c r="E33" s="113">
        <v>28</v>
      </c>
      <c r="F33" s="110" t="str">
        <f>IF(SUM('3.OBS - Details'!B14:B20)='3.OBS - Details'!B21,"TRUE","FALSE")</f>
        <v>TRUE</v>
      </c>
    </row>
    <row r="34" spans="1:6" ht="29" x14ac:dyDescent="0.35">
      <c r="A34" s="105" t="s">
        <v>191</v>
      </c>
      <c r="B34" s="106" t="s">
        <v>133</v>
      </c>
      <c r="C34" s="107" t="s">
        <v>192</v>
      </c>
      <c r="D34" s="116" t="s">
        <v>242</v>
      </c>
      <c r="E34" s="113">
        <v>29</v>
      </c>
      <c r="F34" s="110" t="str">
        <f>IF(('3.OBS - Details'!B6+'3.OBS - Details'!B9+'3.OBS - Details'!B13+'3.OBS - Details'!B21)='3.OBS - Details'!B22,"TRUE","FALSE")</f>
        <v>TRUE</v>
      </c>
    </row>
    <row r="35" spans="1:6" ht="29" x14ac:dyDescent="0.35">
      <c r="A35" s="105" t="s">
        <v>193</v>
      </c>
      <c r="B35" s="106" t="s">
        <v>133</v>
      </c>
      <c r="C35" s="107" t="s">
        <v>194</v>
      </c>
      <c r="D35" s="107" t="s">
        <v>241</v>
      </c>
      <c r="E35" s="113">
        <v>30</v>
      </c>
      <c r="F35" s="110" t="str">
        <f>IF(('3.OBS - Details'!B5*'3.OBS - Details'!C5)='3.OBS - Details'!D5,"TRUE","FALSE")</f>
        <v>TRUE</v>
      </c>
    </row>
    <row r="36" spans="1:6" ht="29" x14ac:dyDescent="0.35">
      <c r="A36" s="105" t="s">
        <v>195</v>
      </c>
      <c r="B36" s="106" t="s">
        <v>133</v>
      </c>
      <c r="C36" s="107" t="s">
        <v>196</v>
      </c>
      <c r="D36" s="107" t="s">
        <v>243</v>
      </c>
      <c r="E36" s="113">
        <v>31</v>
      </c>
      <c r="F36" s="110" t="str">
        <f>IF('3.OBS - Details'!D5='3.OBS - Details'!D6,"TRUE","FALSE")</f>
        <v>TRUE</v>
      </c>
    </row>
    <row r="37" spans="1:6" ht="29" x14ac:dyDescent="0.35">
      <c r="A37" s="105" t="s">
        <v>198</v>
      </c>
      <c r="B37" s="106" t="s">
        <v>133</v>
      </c>
      <c r="C37" s="107" t="s">
        <v>197</v>
      </c>
      <c r="D37" s="107" t="s">
        <v>244</v>
      </c>
      <c r="E37" s="113">
        <v>32</v>
      </c>
      <c r="F37" s="110" t="str">
        <f>IF(('3.OBS - Details'!B7*'3.OBS - Details'!C7)='3.OBS - Details'!D7,"TRUE","FALSE")</f>
        <v>TRUE</v>
      </c>
    </row>
    <row r="38" spans="1:6" ht="29" x14ac:dyDescent="0.35">
      <c r="A38" s="105" t="s">
        <v>199</v>
      </c>
      <c r="B38" s="106" t="s">
        <v>133</v>
      </c>
      <c r="C38" s="107" t="s">
        <v>214</v>
      </c>
      <c r="D38" s="107" t="s">
        <v>245</v>
      </c>
      <c r="E38" s="113">
        <v>33</v>
      </c>
      <c r="F38" s="110" t="str">
        <f>IF(('3.OBS - Details'!B8*'3.OBS - Details'!C8)='3.OBS - Details'!D8,"TRUE","FALSE")</f>
        <v>TRUE</v>
      </c>
    </row>
    <row r="39" spans="1:6" x14ac:dyDescent="0.35">
      <c r="A39" s="105" t="s">
        <v>200</v>
      </c>
      <c r="B39" s="106" t="s">
        <v>133</v>
      </c>
      <c r="C39" s="107" t="s">
        <v>215</v>
      </c>
      <c r="D39" s="107" t="s">
        <v>246</v>
      </c>
      <c r="E39" s="113">
        <v>34</v>
      </c>
      <c r="F39" s="110" t="str">
        <f>IF(SUM('3.OBS - Details'!D7:D8)='3.OBS - Details'!D9,"TRUE","FALSE")</f>
        <v>TRUE</v>
      </c>
    </row>
    <row r="40" spans="1:6" ht="29" x14ac:dyDescent="0.35">
      <c r="A40" s="105" t="s">
        <v>201</v>
      </c>
      <c r="B40" s="106" t="s">
        <v>133</v>
      </c>
      <c r="C40" s="107" t="s">
        <v>216</v>
      </c>
      <c r="D40" s="107" t="s">
        <v>247</v>
      </c>
      <c r="E40" s="113">
        <v>35</v>
      </c>
      <c r="F40" s="110" t="str">
        <f>IF(('3.OBS - Details'!B10*'3.OBS - Details'!C10)='3.OBS - Details'!D10,"TRUE","FALSE")</f>
        <v>TRUE</v>
      </c>
    </row>
    <row r="41" spans="1:6" ht="29" x14ac:dyDescent="0.35">
      <c r="A41" s="105" t="s">
        <v>202</v>
      </c>
      <c r="B41" s="106" t="s">
        <v>133</v>
      </c>
      <c r="C41" s="107" t="s">
        <v>217</v>
      </c>
      <c r="D41" s="107" t="s">
        <v>248</v>
      </c>
      <c r="E41" s="113">
        <v>36</v>
      </c>
      <c r="F41" s="110" t="str">
        <f>IF(('3.OBS - Details'!B11*'3.OBS - Details'!C11)='3.OBS - Details'!D11,"TRUE","FALSE")</f>
        <v>TRUE</v>
      </c>
    </row>
    <row r="42" spans="1:6" x14ac:dyDescent="0.35">
      <c r="A42" s="105" t="s">
        <v>203</v>
      </c>
      <c r="B42" s="106" t="s">
        <v>133</v>
      </c>
      <c r="C42" s="107" t="s">
        <v>218</v>
      </c>
      <c r="D42" s="116" t="s">
        <v>250</v>
      </c>
      <c r="E42" s="113">
        <v>37</v>
      </c>
      <c r="F42" s="110" t="str">
        <f>IF(('3.OBS - Details'!B12*'3.OBS - Details'!C12)='3.OBS - Details'!D12,"TRUE","FALSE")</f>
        <v>TRUE</v>
      </c>
    </row>
    <row r="43" spans="1:6" x14ac:dyDescent="0.35">
      <c r="A43" s="105" t="s">
        <v>204</v>
      </c>
      <c r="B43" s="106" t="s">
        <v>133</v>
      </c>
      <c r="C43" s="107" t="s">
        <v>219</v>
      </c>
      <c r="D43" s="107" t="s">
        <v>249</v>
      </c>
      <c r="E43" s="113">
        <v>38</v>
      </c>
      <c r="F43" s="110" t="str">
        <f>IF(SUM('3.OBS - Details'!D10:D12)='3.OBS - Details'!D13,"TRUE","FALSE")</f>
        <v>TRUE</v>
      </c>
    </row>
    <row r="44" spans="1:6" ht="29" x14ac:dyDescent="0.35">
      <c r="A44" s="105" t="s">
        <v>205</v>
      </c>
      <c r="B44" s="106" t="s">
        <v>133</v>
      </c>
      <c r="C44" s="107" t="s">
        <v>220</v>
      </c>
      <c r="D44" s="107" t="s">
        <v>251</v>
      </c>
      <c r="E44" s="113">
        <v>39</v>
      </c>
      <c r="F44" s="110" t="str">
        <f>IF(('3.OBS - Details'!B14*'3.OBS - Details'!C14)='3.OBS - Details'!D14,"TRUE","FALSE")</f>
        <v>TRUE</v>
      </c>
    </row>
    <row r="45" spans="1:6" ht="29" x14ac:dyDescent="0.35">
      <c r="A45" s="105" t="s">
        <v>206</v>
      </c>
      <c r="B45" s="106" t="s">
        <v>133</v>
      </c>
      <c r="C45" s="107" t="s">
        <v>221</v>
      </c>
      <c r="D45" s="107" t="s">
        <v>252</v>
      </c>
      <c r="E45" s="113">
        <v>40</v>
      </c>
      <c r="F45" s="110" t="str">
        <f>IF(('3.OBS - Details'!B15*'3.OBS - Details'!C15)='3.OBS - Details'!D15,"TRUE","FALSE")</f>
        <v>TRUE</v>
      </c>
    </row>
    <row r="46" spans="1:6" ht="29" x14ac:dyDescent="0.35">
      <c r="A46" s="105" t="s">
        <v>207</v>
      </c>
      <c r="B46" s="106" t="s">
        <v>133</v>
      </c>
      <c r="C46" s="107" t="s">
        <v>222</v>
      </c>
      <c r="D46" s="116" t="s">
        <v>253</v>
      </c>
      <c r="E46" s="113">
        <v>41</v>
      </c>
      <c r="F46" s="110" t="str">
        <f>IF(('3.OBS - Details'!B16*'3.OBS - Details'!C16)='3.OBS - Details'!D16,"TRUE","FALSE")</f>
        <v>TRUE</v>
      </c>
    </row>
    <row r="47" spans="1:6" x14ac:dyDescent="0.35">
      <c r="A47" s="105" t="s">
        <v>208</v>
      </c>
      <c r="B47" s="106" t="s">
        <v>133</v>
      </c>
      <c r="C47" s="107" t="s">
        <v>223</v>
      </c>
      <c r="D47" s="107" t="s">
        <v>254</v>
      </c>
      <c r="E47" s="113">
        <v>42</v>
      </c>
      <c r="F47" s="110" t="str">
        <f>IF(('3.OBS - Details'!B17*'3.OBS - Details'!C17)='3.OBS - Details'!D17,"TRUE","FALSE")</f>
        <v>TRUE</v>
      </c>
    </row>
    <row r="48" spans="1:6" ht="29" x14ac:dyDescent="0.35">
      <c r="A48" s="105" t="s">
        <v>209</v>
      </c>
      <c r="B48" s="106" t="s">
        <v>133</v>
      </c>
      <c r="C48" s="107" t="s">
        <v>224</v>
      </c>
      <c r="D48" s="107" t="s">
        <v>255</v>
      </c>
      <c r="E48" s="113">
        <v>43</v>
      </c>
      <c r="F48" s="110" t="str">
        <f>IF(('3.OBS - Details'!B18*'3.OBS - Details'!C18)='3.OBS - Details'!D18,"TRUE","FALSE")</f>
        <v>TRUE</v>
      </c>
    </row>
    <row r="49" spans="1:6" ht="29" x14ac:dyDescent="0.35">
      <c r="A49" s="105" t="s">
        <v>210</v>
      </c>
      <c r="B49" s="106" t="s">
        <v>133</v>
      </c>
      <c r="C49" s="107" t="s">
        <v>225</v>
      </c>
      <c r="D49" s="107" t="s">
        <v>256</v>
      </c>
      <c r="E49" s="113">
        <v>44</v>
      </c>
      <c r="F49" s="110" t="str">
        <f>IF(('3.OBS - Details'!B19*'3.OBS - Details'!C19)='3.OBS - Details'!D19,"TRUE","FALSE")</f>
        <v>TRUE</v>
      </c>
    </row>
    <row r="50" spans="1:6" x14ac:dyDescent="0.35">
      <c r="A50" s="119" t="s">
        <v>211</v>
      </c>
      <c r="B50" s="106" t="s">
        <v>133</v>
      </c>
      <c r="C50" s="107" t="s">
        <v>226</v>
      </c>
      <c r="D50" s="107" t="s">
        <v>257</v>
      </c>
      <c r="E50" s="113">
        <v>45</v>
      </c>
      <c r="F50" s="110" t="str">
        <f>IF(('3.OBS - Details'!B20*'3.OBS - Details'!C20)='3.OBS - Details'!D20,"TRUE","FALSE")</f>
        <v>TRUE</v>
      </c>
    </row>
    <row r="51" spans="1:6" x14ac:dyDescent="0.35">
      <c r="A51" s="119" t="s">
        <v>212</v>
      </c>
      <c r="B51" s="106" t="s">
        <v>133</v>
      </c>
      <c r="C51" s="107" t="s">
        <v>227</v>
      </c>
      <c r="D51" s="107" t="s">
        <v>258</v>
      </c>
      <c r="E51" s="113">
        <v>46</v>
      </c>
      <c r="F51" s="110" t="str">
        <f>IF(SUM('3.OBS - Details'!D14:D20)='3.OBS - Details'!D21,"TRUE","FALSE")</f>
        <v>TRUE</v>
      </c>
    </row>
    <row r="52" spans="1:6" ht="29" x14ac:dyDescent="0.35">
      <c r="A52" s="119" t="s">
        <v>213</v>
      </c>
      <c r="B52" s="106" t="s">
        <v>133</v>
      </c>
      <c r="C52" s="107" t="s">
        <v>228</v>
      </c>
      <c r="D52" s="107" t="s">
        <v>259</v>
      </c>
      <c r="E52" s="113">
        <v>47</v>
      </c>
      <c r="F52" s="110" t="str">
        <f>IF(('3.OBS - Details'!D6+'3.OBS - Details'!D9+'3.OBS - Details'!D13+'3.OBS - Details'!D21)='3.OBS - Details'!D22,"TRUE","FALSE")</f>
        <v>TRUE</v>
      </c>
    </row>
  </sheetData>
  <sheetProtection algorithmName="SHA-512" hashValue="HCx+uZZNv5FJBNj6yEyhxCVbIijVtUCe5rwoXitvxlM1F/jslMogkE/X3CDFI0J+dKH7Two6uoj7PYYWzwULCw==" saltValue="q9iQA1YZckEkG2DI5+pEEw==" spinCount="100000" sheet="1" objects="1" scenarios="1"/>
  <conditionalFormatting sqref="F2">
    <cfRule type="cellIs" dxfId="2" priority="3" operator="greaterThan">
      <formula>0</formula>
    </cfRule>
  </conditionalFormatting>
  <conditionalFormatting sqref="F1:F2 F5:F14 F16:F28 F30:F52">
    <cfRule type="containsText" dxfId="1" priority="2" operator="containsText" text="FALSE">
      <formula>NOT(ISERROR(SEARCH("FALSE",F1)))</formula>
    </cfRule>
  </conditionalFormatting>
  <conditionalFormatting sqref="F1:F2 F5:F14 F16:F28 F30:F52">
    <cfRule type="containsText" dxfId="0" priority="1" operator="containsText" text="FALSE">
      <formula>NOT(ISERROR(SEARCH("FALSE",F1)))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41"/>
  <sheetViews>
    <sheetView workbookViewId="0">
      <selection activeCell="D11" sqref="D11"/>
    </sheetView>
  </sheetViews>
  <sheetFormatPr defaultColWidth="9.81640625" defaultRowHeight="15.5" x14ac:dyDescent="0.35"/>
  <cols>
    <col min="1" max="1" width="58.90625" customWidth="1"/>
    <col min="2" max="2" width="11.453125" bestFit="1" customWidth="1"/>
    <col min="3" max="3" width="18.6328125" bestFit="1" customWidth="1"/>
    <col min="4" max="4" width="18.81640625" style="129" bestFit="1" customWidth="1"/>
  </cols>
  <sheetData>
    <row r="1" spans="1:4" x14ac:dyDescent="0.35">
      <c r="A1" s="122" t="s">
        <v>27</v>
      </c>
      <c r="B1" s="123" t="s">
        <v>270</v>
      </c>
      <c r="C1" s="122" t="s">
        <v>25</v>
      </c>
      <c r="D1" s="124" t="s">
        <v>26</v>
      </c>
    </row>
    <row r="2" spans="1:4" ht="14.5" x14ac:dyDescent="0.35">
      <c r="A2" s="119" t="s">
        <v>271</v>
      </c>
      <c r="B2" s="125" t="s">
        <v>272</v>
      </c>
      <c r="C2" s="126">
        <v>42766</v>
      </c>
      <c r="D2" s="127" t="s">
        <v>273</v>
      </c>
    </row>
    <row r="3" spans="1:4" ht="14.5" x14ac:dyDescent="0.35">
      <c r="A3" s="119" t="s">
        <v>274</v>
      </c>
      <c r="B3" s="125" t="s">
        <v>275</v>
      </c>
      <c r="C3" s="126">
        <v>42794</v>
      </c>
      <c r="D3" s="127" t="s">
        <v>276</v>
      </c>
    </row>
    <row r="4" spans="1:4" ht="14.5" x14ac:dyDescent="0.35">
      <c r="A4" s="119" t="s">
        <v>277</v>
      </c>
      <c r="B4" s="125" t="s">
        <v>278</v>
      </c>
      <c r="C4" s="126">
        <v>42825</v>
      </c>
      <c r="D4" s="128"/>
    </row>
    <row r="5" spans="1:4" ht="14.5" x14ac:dyDescent="0.35">
      <c r="A5" s="119" t="s">
        <v>279</v>
      </c>
      <c r="B5" s="125" t="s">
        <v>280</v>
      </c>
      <c r="C5" s="126">
        <v>42855</v>
      </c>
      <c r="D5" s="128"/>
    </row>
    <row r="6" spans="1:4" ht="14.5" x14ac:dyDescent="0.35">
      <c r="A6" s="119" t="s">
        <v>281</v>
      </c>
      <c r="B6" s="125" t="s">
        <v>282</v>
      </c>
      <c r="C6" s="126">
        <v>42886</v>
      </c>
      <c r="D6" s="128"/>
    </row>
    <row r="7" spans="1:4" ht="14.5" x14ac:dyDescent="0.35">
      <c r="A7" s="119" t="s">
        <v>283</v>
      </c>
      <c r="B7" s="125" t="s">
        <v>284</v>
      </c>
      <c r="C7" s="126">
        <v>42916</v>
      </c>
      <c r="D7" s="128"/>
    </row>
    <row r="8" spans="1:4" ht="14.5" x14ac:dyDescent="0.35">
      <c r="A8" s="119" t="s">
        <v>285</v>
      </c>
      <c r="B8" s="125" t="s">
        <v>286</v>
      </c>
      <c r="C8" s="126">
        <v>42947</v>
      </c>
      <c r="D8" s="128"/>
    </row>
    <row r="9" spans="1:4" ht="14.5" x14ac:dyDescent="0.35">
      <c r="A9" s="119" t="s">
        <v>287</v>
      </c>
      <c r="B9" s="125" t="s">
        <v>288</v>
      </c>
      <c r="C9" s="126">
        <v>42978</v>
      </c>
      <c r="D9" s="128"/>
    </row>
    <row r="10" spans="1:4" ht="14.5" x14ac:dyDescent="0.35">
      <c r="A10" s="119" t="s">
        <v>289</v>
      </c>
      <c r="B10" s="125" t="s">
        <v>290</v>
      </c>
      <c r="C10" s="126">
        <v>43008</v>
      </c>
      <c r="D10" s="128"/>
    </row>
    <row r="11" spans="1:4" ht="14.5" x14ac:dyDescent="0.35">
      <c r="A11" s="119" t="s">
        <v>291</v>
      </c>
      <c r="B11" s="125" t="s">
        <v>292</v>
      </c>
      <c r="C11" s="126">
        <v>43039</v>
      </c>
      <c r="D11" s="128"/>
    </row>
    <row r="12" spans="1:4" ht="14.5" x14ac:dyDescent="0.35">
      <c r="A12" s="119" t="s">
        <v>293</v>
      </c>
      <c r="B12" s="125" t="s">
        <v>294</v>
      </c>
      <c r="C12" s="126">
        <v>43069</v>
      </c>
      <c r="D12" s="128"/>
    </row>
    <row r="13" spans="1:4" ht="14.5" x14ac:dyDescent="0.35">
      <c r="A13" s="119" t="s">
        <v>295</v>
      </c>
      <c r="B13" s="125" t="s">
        <v>296</v>
      </c>
      <c r="C13" s="126">
        <v>43100</v>
      </c>
      <c r="D13" s="128"/>
    </row>
    <row r="14" spans="1:4" ht="14.5" x14ac:dyDescent="0.35">
      <c r="A14" s="119" t="s">
        <v>297</v>
      </c>
      <c r="B14" s="125" t="s">
        <v>298</v>
      </c>
      <c r="C14" s="126">
        <v>43131</v>
      </c>
      <c r="D14" s="128"/>
    </row>
    <row r="15" spans="1:4" ht="14.5" x14ac:dyDescent="0.35">
      <c r="A15" s="119" t="s">
        <v>299</v>
      </c>
      <c r="B15" s="125" t="s">
        <v>300</v>
      </c>
      <c r="C15" s="126">
        <v>43159</v>
      </c>
      <c r="D15" s="128"/>
    </row>
    <row r="16" spans="1:4" ht="14.5" x14ac:dyDescent="0.35">
      <c r="A16" s="119" t="s">
        <v>301</v>
      </c>
      <c r="B16" s="125" t="s">
        <v>302</v>
      </c>
      <c r="C16" s="126">
        <v>43190</v>
      </c>
      <c r="D16" s="128"/>
    </row>
    <row r="17" spans="1:4" ht="14.5" x14ac:dyDescent="0.35">
      <c r="A17" s="119" t="s">
        <v>303</v>
      </c>
      <c r="B17" s="125" t="s">
        <v>304</v>
      </c>
      <c r="C17" s="126">
        <v>43220</v>
      </c>
      <c r="D17" s="128"/>
    </row>
    <row r="18" spans="1:4" ht="14.5" x14ac:dyDescent="0.35">
      <c r="A18" s="119" t="s">
        <v>305</v>
      </c>
      <c r="B18" s="125" t="s">
        <v>306</v>
      </c>
      <c r="C18" s="126">
        <v>43251</v>
      </c>
      <c r="D18" s="128"/>
    </row>
    <row r="19" spans="1:4" ht="14.5" x14ac:dyDescent="0.35">
      <c r="A19" s="119" t="s">
        <v>307</v>
      </c>
      <c r="B19" s="125" t="s">
        <v>308</v>
      </c>
      <c r="C19" s="126">
        <v>43281</v>
      </c>
      <c r="D19" s="128"/>
    </row>
    <row r="20" spans="1:4" ht="14.5" x14ac:dyDescent="0.35">
      <c r="A20" s="119" t="s">
        <v>309</v>
      </c>
      <c r="B20" s="125" t="s">
        <v>310</v>
      </c>
      <c r="C20" s="126">
        <v>43312</v>
      </c>
      <c r="D20" s="128"/>
    </row>
    <row r="21" spans="1:4" ht="14.5" x14ac:dyDescent="0.35">
      <c r="A21" s="119" t="s">
        <v>311</v>
      </c>
      <c r="B21" s="125" t="s">
        <v>312</v>
      </c>
      <c r="C21" s="126">
        <v>43343</v>
      </c>
      <c r="D21" s="128"/>
    </row>
    <row r="22" spans="1:4" ht="14.5" x14ac:dyDescent="0.35">
      <c r="A22" s="119" t="s">
        <v>313</v>
      </c>
      <c r="B22" s="125" t="s">
        <v>314</v>
      </c>
      <c r="C22" s="126">
        <v>43373</v>
      </c>
      <c r="D22" s="128"/>
    </row>
    <row r="23" spans="1:4" ht="14.5" x14ac:dyDescent="0.35">
      <c r="A23" s="119" t="s">
        <v>315</v>
      </c>
      <c r="B23" s="125" t="s">
        <v>316</v>
      </c>
      <c r="C23" s="126">
        <v>43404</v>
      </c>
      <c r="D23" s="128"/>
    </row>
    <row r="24" spans="1:4" ht="14.5" x14ac:dyDescent="0.35">
      <c r="A24" s="119" t="s">
        <v>317</v>
      </c>
      <c r="B24" s="125" t="s">
        <v>318</v>
      </c>
      <c r="C24" s="126">
        <v>43434</v>
      </c>
      <c r="D24" s="128"/>
    </row>
    <row r="25" spans="1:4" ht="14.5" x14ac:dyDescent="0.35">
      <c r="A25" s="119" t="s">
        <v>319</v>
      </c>
      <c r="B25" s="119" t="s">
        <v>320</v>
      </c>
      <c r="C25" s="126">
        <v>43465</v>
      </c>
      <c r="D25" s="128"/>
    </row>
    <row r="26" spans="1:4" x14ac:dyDescent="0.35">
      <c r="A26" s="119" t="s">
        <v>321</v>
      </c>
      <c r="B26" s="119" t="s">
        <v>322</v>
      </c>
      <c r="C26" s="126">
        <v>43496</v>
      </c>
    </row>
    <row r="27" spans="1:4" ht="14.5" x14ac:dyDescent="0.35">
      <c r="A27" s="119" t="s">
        <v>323</v>
      </c>
      <c r="B27" s="119" t="s">
        <v>324</v>
      </c>
      <c r="C27" s="126">
        <v>43524</v>
      </c>
      <c r="D27" s="128"/>
    </row>
    <row r="28" spans="1:4" ht="14.5" x14ac:dyDescent="0.35">
      <c r="A28" s="119" t="s">
        <v>325</v>
      </c>
      <c r="B28" s="119" t="s">
        <v>326</v>
      </c>
      <c r="C28" s="126">
        <v>43555</v>
      </c>
      <c r="D28" s="128"/>
    </row>
    <row r="29" spans="1:4" ht="14.5" x14ac:dyDescent="0.35">
      <c r="A29" s="119" t="s">
        <v>327</v>
      </c>
      <c r="B29" s="119" t="s">
        <v>328</v>
      </c>
      <c r="C29" s="126">
        <v>43585</v>
      </c>
      <c r="D29" s="128"/>
    </row>
    <row r="30" spans="1:4" ht="14.5" x14ac:dyDescent="0.35">
      <c r="C30" s="126">
        <v>43616</v>
      </c>
      <c r="D30" s="128"/>
    </row>
    <row r="31" spans="1:4" x14ac:dyDescent="0.35">
      <c r="C31" s="126">
        <v>43646</v>
      </c>
    </row>
    <row r="32" spans="1:4" x14ac:dyDescent="0.35">
      <c r="C32" s="126">
        <v>43677</v>
      </c>
    </row>
    <row r="33" spans="3:3" x14ac:dyDescent="0.35">
      <c r="C33" s="126">
        <v>43708</v>
      </c>
    </row>
    <row r="34" spans="3:3" x14ac:dyDescent="0.35">
      <c r="C34" s="126">
        <v>43738</v>
      </c>
    </row>
    <row r="35" spans="3:3" x14ac:dyDescent="0.35">
      <c r="C35" s="126">
        <v>43769</v>
      </c>
    </row>
    <row r="36" spans="3:3" x14ac:dyDescent="0.35">
      <c r="C36" s="126">
        <v>43799</v>
      </c>
    </row>
    <row r="37" spans="3:3" x14ac:dyDescent="0.35">
      <c r="C37" s="126">
        <v>43830</v>
      </c>
    </row>
    <row r="38" spans="3:3" x14ac:dyDescent="0.35">
      <c r="C38" s="126">
        <v>43861</v>
      </c>
    </row>
    <row r="39" spans="3:3" x14ac:dyDescent="0.35">
      <c r="C39" s="126">
        <v>43890</v>
      </c>
    </row>
    <row r="40" spans="3:3" x14ac:dyDescent="0.35">
      <c r="C40" s="126">
        <v>43921</v>
      </c>
    </row>
    <row r="41" spans="3:3" x14ac:dyDescent="0.35">
      <c r="C41" s="126">
        <v>43951</v>
      </c>
    </row>
    <row r="42" spans="3:3" x14ac:dyDescent="0.35">
      <c r="C42" s="126">
        <v>43982</v>
      </c>
    </row>
    <row r="43" spans="3:3" x14ac:dyDescent="0.35">
      <c r="C43" s="126">
        <v>44012</v>
      </c>
    </row>
    <row r="44" spans="3:3" x14ac:dyDescent="0.35">
      <c r="C44" s="126">
        <v>44043</v>
      </c>
    </row>
    <row r="45" spans="3:3" x14ac:dyDescent="0.35">
      <c r="C45" s="126">
        <v>44074</v>
      </c>
    </row>
    <row r="46" spans="3:3" x14ac:dyDescent="0.35">
      <c r="C46" s="126">
        <v>44104</v>
      </c>
    </row>
    <row r="47" spans="3:3" x14ac:dyDescent="0.35">
      <c r="C47" s="126">
        <v>44135</v>
      </c>
    </row>
    <row r="48" spans="3:3" x14ac:dyDescent="0.35">
      <c r="C48" s="126">
        <v>44165</v>
      </c>
    </row>
    <row r="49" spans="3:3" x14ac:dyDescent="0.35">
      <c r="C49" s="126">
        <v>44196</v>
      </c>
    </row>
    <row r="50" spans="3:3" x14ac:dyDescent="0.35">
      <c r="C50" s="126">
        <v>44227</v>
      </c>
    </row>
    <row r="51" spans="3:3" x14ac:dyDescent="0.35">
      <c r="C51" s="126">
        <v>44255</v>
      </c>
    </row>
    <row r="52" spans="3:3" x14ac:dyDescent="0.35">
      <c r="C52" s="126">
        <v>44286</v>
      </c>
    </row>
    <row r="53" spans="3:3" x14ac:dyDescent="0.35">
      <c r="C53" s="126">
        <v>44316</v>
      </c>
    </row>
    <row r="54" spans="3:3" x14ac:dyDescent="0.35">
      <c r="C54" s="126">
        <v>44347</v>
      </c>
    </row>
    <row r="55" spans="3:3" x14ac:dyDescent="0.35">
      <c r="C55" s="126">
        <v>44377</v>
      </c>
    </row>
    <row r="56" spans="3:3" x14ac:dyDescent="0.35">
      <c r="C56" s="126">
        <v>44408</v>
      </c>
    </row>
    <row r="57" spans="3:3" x14ac:dyDescent="0.35">
      <c r="C57" s="126">
        <v>44439</v>
      </c>
    </row>
    <row r="58" spans="3:3" x14ac:dyDescent="0.35">
      <c r="C58" s="126">
        <v>44469</v>
      </c>
    </row>
    <row r="59" spans="3:3" x14ac:dyDescent="0.35">
      <c r="C59" s="126">
        <v>44500</v>
      </c>
    </row>
    <row r="60" spans="3:3" x14ac:dyDescent="0.35">
      <c r="C60" s="126">
        <v>44530</v>
      </c>
    </row>
    <row r="61" spans="3:3" x14ac:dyDescent="0.35">
      <c r="C61" s="126">
        <v>44561</v>
      </c>
    </row>
    <row r="62" spans="3:3" x14ac:dyDescent="0.35">
      <c r="C62" s="126">
        <v>44592</v>
      </c>
    </row>
    <row r="63" spans="3:3" x14ac:dyDescent="0.35">
      <c r="C63" s="126">
        <v>44620</v>
      </c>
    </row>
    <row r="64" spans="3:3" x14ac:dyDescent="0.35">
      <c r="C64" s="126">
        <v>44651</v>
      </c>
    </row>
    <row r="65" spans="3:3" x14ac:dyDescent="0.35">
      <c r="C65" s="126">
        <v>44681</v>
      </c>
    </row>
    <row r="66" spans="3:3" x14ac:dyDescent="0.35">
      <c r="C66" s="126">
        <v>44712</v>
      </c>
    </row>
    <row r="67" spans="3:3" x14ac:dyDescent="0.35">
      <c r="C67" s="126">
        <v>44742</v>
      </c>
    </row>
    <row r="68" spans="3:3" x14ac:dyDescent="0.35">
      <c r="C68" s="126">
        <v>44773</v>
      </c>
    </row>
    <row r="69" spans="3:3" x14ac:dyDescent="0.35">
      <c r="C69" s="126">
        <v>44804</v>
      </c>
    </row>
    <row r="70" spans="3:3" x14ac:dyDescent="0.35">
      <c r="C70" s="126">
        <v>44834</v>
      </c>
    </row>
    <row r="71" spans="3:3" x14ac:dyDescent="0.35">
      <c r="C71" s="126">
        <v>44865</v>
      </c>
    </row>
    <row r="72" spans="3:3" x14ac:dyDescent="0.35">
      <c r="C72" s="126">
        <v>44895</v>
      </c>
    </row>
    <row r="73" spans="3:3" x14ac:dyDescent="0.35">
      <c r="C73" s="126">
        <v>44926</v>
      </c>
    </row>
    <row r="74" spans="3:3" x14ac:dyDescent="0.35">
      <c r="C74" s="126">
        <v>44957</v>
      </c>
    </row>
    <row r="75" spans="3:3" x14ac:dyDescent="0.35">
      <c r="C75" s="126">
        <v>44985</v>
      </c>
    </row>
    <row r="76" spans="3:3" x14ac:dyDescent="0.35">
      <c r="C76" s="126">
        <v>45016</v>
      </c>
    </row>
    <row r="77" spans="3:3" x14ac:dyDescent="0.35">
      <c r="C77" s="126">
        <v>45046</v>
      </c>
    </row>
    <row r="78" spans="3:3" x14ac:dyDescent="0.35">
      <c r="C78" s="126">
        <v>45077</v>
      </c>
    </row>
    <row r="79" spans="3:3" x14ac:dyDescent="0.35">
      <c r="C79" s="126">
        <v>45107</v>
      </c>
    </row>
    <row r="80" spans="3:3" x14ac:dyDescent="0.35">
      <c r="C80" s="126">
        <v>45138</v>
      </c>
    </row>
    <row r="81" spans="3:3" x14ac:dyDescent="0.35">
      <c r="C81" s="126">
        <v>45169</v>
      </c>
    </row>
    <row r="82" spans="3:3" x14ac:dyDescent="0.35">
      <c r="C82" s="126">
        <v>45199</v>
      </c>
    </row>
    <row r="83" spans="3:3" x14ac:dyDescent="0.35">
      <c r="C83" s="126">
        <v>45230</v>
      </c>
    </row>
    <row r="84" spans="3:3" x14ac:dyDescent="0.35">
      <c r="C84" s="126">
        <v>45260</v>
      </c>
    </row>
    <row r="85" spans="3:3" x14ac:dyDescent="0.35">
      <c r="C85" s="126">
        <v>45291</v>
      </c>
    </row>
    <row r="86" spans="3:3" x14ac:dyDescent="0.35">
      <c r="C86" s="126">
        <v>45322</v>
      </c>
    </row>
    <row r="87" spans="3:3" x14ac:dyDescent="0.35">
      <c r="C87" s="126">
        <v>45351</v>
      </c>
    </row>
    <row r="88" spans="3:3" x14ac:dyDescent="0.35">
      <c r="C88" s="126">
        <v>45382</v>
      </c>
    </row>
    <row r="89" spans="3:3" x14ac:dyDescent="0.35">
      <c r="C89" s="126">
        <v>45412</v>
      </c>
    </row>
    <row r="90" spans="3:3" x14ac:dyDescent="0.35">
      <c r="C90" s="126">
        <v>45443</v>
      </c>
    </row>
    <row r="91" spans="3:3" x14ac:dyDescent="0.35">
      <c r="C91" s="126">
        <v>45473</v>
      </c>
    </row>
    <row r="92" spans="3:3" x14ac:dyDescent="0.35">
      <c r="C92" s="126">
        <v>45504</v>
      </c>
    </row>
    <row r="93" spans="3:3" x14ac:dyDescent="0.35">
      <c r="C93" s="126">
        <v>45535</v>
      </c>
    </row>
    <row r="94" spans="3:3" x14ac:dyDescent="0.35">
      <c r="C94" s="126">
        <v>45565</v>
      </c>
    </row>
    <row r="95" spans="3:3" x14ac:dyDescent="0.35">
      <c r="C95" s="126">
        <v>45596</v>
      </c>
    </row>
    <row r="96" spans="3:3" x14ac:dyDescent="0.35">
      <c r="C96" s="126">
        <v>45626</v>
      </c>
    </row>
    <row r="97" spans="3:3" x14ac:dyDescent="0.35">
      <c r="C97" s="126">
        <v>45657</v>
      </c>
    </row>
    <row r="98" spans="3:3" x14ac:dyDescent="0.35">
      <c r="C98" s="126">
        <v>45688</v>
      </c>
    </row>
    <row r="99" spans="3:3" x14ac:dyDescent="0.35">
      <c r="C99" s="126">
        <v>45716</v>
      </c>
    </row>
    <row r="100" spans="3:3" x14ac:dyDescent="0.35">
      <c r="C100" s="126">
        <v>45747</v>
      </c>
    </row>
    <row r="101" spans="3:3" x14ac:dyDescent="0.35">
      <c r="C101" s="126">
        <v>45777</v>
      </c>
    </row>
    <row r="102" spans="3:3" x14ac:dyDescent="0.35">
      <c r="C102" s="126">
        <v>45808</v>
      </c>
    </row>
    <row r="103" spans="3:3" x14ac:dyDescent="0.35">
      <c r="C103" s="126">
        <v>45838</v>
      </c>
    </row>
    <row r="104" spans="3:3" x14ac:dyDescent="0.35">
      <c r="C104" s="126">
        <v>45869</v>
      </c>
    </row>
    <row r="105" spans="3:3" x14ac:dyDescent="0.35">
      <c r="C105" s="126">
        <v>45900</v>
      </c>
    </row>
    <row r="106" spans="3:3" x14ac:dyDescent="0.35">
      <c r="C106" s="126">
        <v>45930</v>
      </c>
    </row>
    <row r="107" spans="3:3" x14ac:dyDescent="0.35">
      <c r="C107" s="126">
        <v>45961</v>
      </c>
    </row>
    <row r="108" spans="3:3" x14ac:dyDescent="0.35">
      <c r="C108" s="126">
        <v>45991</v>
      </c>
    </row>
    <row r="109" spans="3:3" x14ac:dyDescent="0.35">
      <c r="C109" s="126">
        <v>46022</v>
      </c>
    </row>
    <row r="110" spans="3:3" x14ac:dyDescent="0.35">
      <c r="C110" s="126">
        <v>46053</v>
      </c>
    </row>
    <row r="111" spans="3:3" x14ac:dyDescent="0.35">
      <c r="C111" s="126">
        <v>46081</v>
      </c>
    </row>
    <row r="112" spans="3:3" x14ac:dyDescent="0.35">
      <c r="C112" s="126">
        <v>46112</v>
      </c>
    </row>
    <row r="113" spans="3:3" x14ac:dyDescent="0.35">
      <c r="C113" s="126">
        <v>46142</v>
      </c>
    </row>
    <row r="114" spans="3:3" x14ac:dyDescent="0.35">
      <c r="C114" s="126">
        <v>46173</v>
      </c>
    </row>
    <row r="115" spans="3:3" x14ac:dyDescent="0.35">
      <c r="C115" s="126">
        <v>46203</v>
      </c>
    </row>
    <row r="116" spans="3:3" x14ac:dyDescent="0.35">
      <c r="C116" s="126">
        <v>46234</v>
      </c>
    </row>
    <row r="117" spans="3:3" x14ac:dyDescent="0.35">
      <c r="C117" s="126">
        <v>46265</v>
      </c>
    </row>
    <row r="118" spans="3:3" x14ac:dyDescent="0.35">
      <c r="C118" s="126">
        <v>46295</v>
      </c>
    </row>
    <row r="119" spans="3:3" x14ac:dyDescent="0.35">
      <c r="C119" s="126">
        <v>46326</v>
      </c>
    </row>
    <row r="120" spans="3:3" x14ac:dyDescent="0.35">
      <c r="C120" s="126">
        <v>46356</v>
      </c>
    </row>
    <row r="121" spans="3:3" x14ac:dyDescent="0.35">
      <c r="C121" s="126">
        <v>46387</v>
      </c>
    </row>
    <row r="122" spans="3:3" x14ac:dyDescent="0.35">
      <c r="C122" s="126">
        <v>46418</v>
      </c>
    </row>
    <row r="123" spans="3:3" x14ac:dyDescent="0.35">
      <c r="C123" s="126">
        <v>46446</v>
      </c>
    </row>
    <row r="124" spans="3:3" x14ac:dyDescent="0.35">
      <c r="C124" s="126">
        <v>46477</v>
      </c>
    </row>
    <row r="125" spans="3:3" x14ac:dyDescent="0.35">
      <c r="C125" s="126">
        <v>46507</v>
      </c>
    </row>
    <row r="126" spans="3:3" x14ac:dyDescent="0.35">
      <c r="C126" s="126">
        <v>46538</v>
      </c>
    </row>
    <row r="127" spans="3:3" x14ac:dyDescent="0.35">
      <c r="C127" s="126">
        <v>46568</v>
      </c>
    </row>
    <row r="128" spans="3:3" x14ac:dyDescent="0.35">
      <c r="C128" s="126">
        <v>46599</v>
      </c>
    </row>
    <row r="129" spans="3:3" x14ac:dyDescent="0.35">
      <c r="C129" s="126">
        <v>46630</v>
      </c>
    </row>
    <row r="130" spans="3:3" x14ac:dyDescent="0.35">
      <c r="C130" s="126">
        <v>46660</v>
      </c>
    </row>
    <row r="131" spans="3:3" x14ac:dyDescent="0.35">
      <c r="C131" s="126">
        <v>46691</v>
      </c>
    </row>
    <row r="132" spans="3:3" x14ac:dyDescent="0.35">
      <c r="C132" s="126">
        <v>46721</v>
      </c>
    </row>
    <row r="133" spans="3:3" x14ac:dyDescent="0.35">
      <c r="C133" s="126">
        <v>46752</v>
      </c>
    </row>
    <row r="134" spans="3:3" x14ac:dyDescent="0.35">
      <c r="C134" s="126">
        <v>46783</v>
      </c>
    </row>
    <row r="135" spans="3:3" x14ac:dyDescent="0.35">
      <c r="C135" s="126">
        <v>46812</v>
      </c>
    </row>
    <row r="136" spans="3:3" x14ac:dyDescent="0.35">
      <c r="C136" s="126">
        <v>46843</v>
      </c>
    </row>
    <row r="137" spans="3:3" x14ac:dyDescent="0.35">
      <c r="C137" s="126">
        <v>46873</v>
      </c>
    </row>
    <row r="138" spans="3:3" x14ac:dyDescent="0.35">
      <c r="C138" s="126">
        <v>46904</v>
      </c>
    </row>
    <row r="139" spans="3:3" x14ac:dyDescent="0.35">
      <c r="C139" s="126">
        <v>46934</v>
      </c>
    </row>
    <row r="140" spans="3:3" x14ac:dyDescent="0.35">
      <c r="C140" s="126">
        <v>46965</v>
      </c>
    </row>
    <row r="141" spans="3:3" x14ac:dyDescent="0.35">
      <c r="C141" s="126">
        <v>46996</v>
      </c>
    </row>
    <row r="142" spans="3:3" x14ac:dyDescent="0.35">
      <c r="C142" s="126">
        <v>47026</v>
      </c>
    </row>
    <row r="143" spans="3:3" x14ac:dyDescent="0.35">
      <c r="C143" s="126">
        <v>47057</v>
      </c>
    </row>
    <row r="144" spans="3:3" x14ac:dyDescent="0.35">
      <c r="C144" s="126">
        <v>47087</v>
      </c>
    </row>
    <row r="145" spans="3:3" x14ac:dyDescent="0.35">
      <c r="C145" s="126">
        <v>47118</v>
      </c>
    </row>
    <row r="146" spans="3:3" x14ac:dyDescent="0.35">
      <c r="C146" s="126">
        <v>47149</v>
      </c>
    </row>
    <row r="147" spans="3:3" x14ac:dyDescent="0.35">
      <c r="C147" s="126">
        <v>47177</v>
      </c>
    </row>
    <row r="148" spans="3:3" x14ac:dyDescent="0.35">
      <c r="C148" s="126">
        <v>47208</v>
      </c>
    </row>
    <row r="149" spans="3:3" x14ac:dyDescent="0.35">
      <c r="C149" s="126">
        <v>47238</v>
      </c>
    </row>
    <row r="150" spans="3:3" x14ac:dyDescent="0.35">
      <c r="C150" s="126">
        <v>47269</v>
      </c>
    </row>
    <row r="151" spans="3:3" x14ac:dyDescent="0.35">
      <c r="C151" s="126">
        <v>47299</v>
      </c>
    </row>
    <row r="152" spans="3:3" x14ac:dyDescent="0.35">
      <c r="C152" s="126">
        <v>47330</v>
      </c>
    </row>
    <row r="153" spans="3:3" x14ac:dyDescent="0.35">
      <c r="C153" s="126">
        <v>47361</v>
      </c>
    </row>
    <row r="154" spans="3:3" x14ac:dyDescent="0.35">
      <c r="C154" s="126">
        <v>47391</v>
      </c>
    </row>
    <row r="155" spans="3:3" x14ac:dyDescent="0.35">
      <c r="C155" s="126">
        <v>47422</v>
      </c>
    </row>
    <row r="156" spans="3:3" x14ac:dyDescent="0.35">
      <c r="C156" s="126">
        <v>47452</v>
      </c>
    </row>
    <row r="157" spans="3:3" x14ac:dyDescent="0.35">
      <c r="C157" s="126">
        <v>47483</v>
      </c>
    </row>
    <row r="158" spans="3:3" x14ac:dyDescent="0.35">
      <c r="C158" s="126">
        <v>47514</v>
      </c>
    </row>
    <row r="159" spans="3:3" x14ac:dyDescent="0.35">
      <c r="C159" s="126">
        <v>47542</v>
      </c>
    </row>
    <row r="160" spans="3:3" x14ac:dyDescent="0.35">
      <c r="C160" s="126">
        <v>47573</v>
      </c>
    </row>
    <row r="161" spans="3:3" x14ac:dyDescent="0.35">
      <c r="C161" s="126">
        <v>47603</v>
      </c>
    </row>
    <row r="162" spans="3:3" x14ac:dyDescent="0.35">
      <c r="C162" s="126">
        <v>47634</v>
      </c>
    </row>
    <row r="163" spans="3:3" x14ac:dyDescent="0.35">
      <c r="C163" s="126">
        <v>47664</v>
      </c>
    </row>
    <row r="164" spans="3:3" x14ac:dyDescent="0.35">
      <c r="C164" s="126">
        <v>47695</v>
      </c>
    </row>
    <row r="165" spans="3:3" x14ac:dyDescent="0.35">
      <c r="C165" s="126">
        <v>47726</v>
      </c>
    </row>
    <row r="166" spans="3:3" x14ac:dyDescent="0.35">
      <c r="C166" s="126">
        <v>47756</v>
      </c>
    </row>
    <row r="167" spans="3:3" x14ac:dyDescent="0.35">
      <c r="C167" s="126">
        <v>47787</v>
      </c>
    </row>
    <row r="168" spans="3:3" x14ac:dyDescent="0.35">
      <c r="C168" s="126">
        <v>47817</v>
      </c>
    </row>
    <row r="169" spans="3:3" x14ac:dyDescent="0.35">
      <c r="C169" s="126">
        <v>47848</v>
      </c>
    </row>
    <row r="170" spans="3:3" x14ac:dyDescent="0.35">
      <c r="C170" s="126">
        <v>47879</v>
      </c>
    </row>
    <row r="171" spans="3:3" x14ac:dyDescent="0.35">
      <c r="C171" s="126">
        <v>47907</v>
      </c>
    </row>
    <row r="172" spans="3:3" x14ac:dyDescent="0.35">
      <c r="C172" s="126">
        <v>47938</v>
      </c>
    </row>
    <row r="173" spans="3:3" x14ac:dyDescent="0.35">
      <c r="C173" s="126">
        <v>47968</v>
      </c>
    </row>
    <row r="174" spans="3:3" x14ac:dyDescent="0.35">
      <c r="C174" s="126">
        <v>47999</v>
      </c>
    </row>
    <row r="175" spans="3:3" x14ac:dyDescent="0.35">
      <c r="C175" s="126">
        <v>48029</v>
      </c>
    </row>
    <row r="176" spans="3:3" x14ac:dyDescent="0.35">
      <c r="C176" s="126">
        <v>48060</v>
      </c>
    </row>
    <row r="177" spans="3:3" x14ac:dyDescent="0.35">
      <c r="C177" s="126">
        <v>48091</v>
      </c>
    </row>
    <row r="178" spans="3:3" x14ac:dyDescent="0.35">
      <c r="C178" s="126">
        <v>48121</v>
      </c>
    </row>
    <row r="179" spans="3:3" x14ac:dyDescent="0.35">
      <c r="C179" s="126">
        <v>48152</v>
      </c>
    </row>
    <row r="180" spans="3:3" x14ac:dyDescent="0.35">
      <c r="C180" s="126">
        <v>48182</v>
      </c>
    </row>
    <row r="181" spans="3:3" x14ac:dyDescent="0.35">
      <c r="C181" s="126">
        <v>48213</v>
      </c>
    </row>
    <row r="182" spans="3:3" x14ac:dyDescent="0.35">
      <c r="C182" s="126">
        <v>48244</v>
      </c>
    </row>
    <row r="183" spans="3:3" x14ac:dyDescent="0.35">
      <c r="C183" s="126">
        <v>48273</v>
      </c>
    </row>
    <row r="184" spans="3:3" x14ac:dyDescent="0.35">
      <c r="C184" s="126">
        <v>48304</v>
      </c>
    </row>
    <row r="185" spans="3:3" x14ac:dyDescent="0.35">
      <c r="C185" s="126">
        <v>48334</v>
      </c>
    </row>
    <row r="186" spans="3:3" x14ac:dyDescent="0.35">
      <c r="C186" s="126">
        <v>48365</v>
      </c>
    </row>
    <row r="187" spans="3:3" x14ac:dyDescent="0.35">
      <c r="C187" s="126">
        <v>48395</v>
      </c>
    </row>
    <row r="188" spans="3:3" x14ac:dyDescent="0.35">
      <c r="C188" s="126">
        <v>48426</v>
      </c>
    </row>
    <row r="189" spans="3:3" x14ac:dyDescent="0.35">
      <c r="C189" s="126">
        <v>48457</v>
      </c>
    </row>
    <row r="190" spans="3:3" x14ac:dyDescent="0.35">
      <c r="C190" s="126">
        <v>48487</v>
      </c>
    </row>
    <row r="191" spans="3:3" x14ac:dyDescent="0.35">
      <c r="C191" s="126">
        <v>48518</v>
      </c>
    </row>
    <row r="192" spans="3:3" x14ac:dyDescent="0.35">
      <c r="C192" s="126">
        <v>48548</v>
      </c>
    </row>
    <row r="193" spans="3:3" x14ac:dyDescent="0.35">
      <c r="C193" s="126">
        <v>48579</v>
      </c>
    </row>
    <row r="194" spans="3:3" x14ac:dyDescent="0.35">
      <c r="C194" s="126">
        <v>48610</v>
      </c>
    </row>
    <row r="195" spans="3:3" x14ac:dyDescent="0.35">
      <c r="C195" s="126">
        <v>48638</v>
      </c>
    </row>
    <row r="196" spans="3:3" x14ac:dyDescent="0.35">
      <c r="C196" s="126">
        <v>48669</v>
      </c>
    </row>
    <row r="197" spans="3:3" x14ac:dyDescent="0.35">
      <c r="C197" s="126">
        <v>48699</v>
      </c>
    </row>
    <row r="198" spans="3:3" x14ac:dyDescent="0.35">
      <c r="C198" s="126">
        <v>48730</v>
      </c>
    </row>
    <row r="199" spans="3:3" x14ac:dyDescent="0.35">
      <c r="C199" s="126">
        <v>48760</v>
      </c>
    </row>
    <row r="200" spans="3:3" x14ac:dyDescent="0.35">
      <c r="C200" s="126">
        <v>48791</v>
      </c>
    </row>
    <row r="201" spans="3:3" x14ac:dyDescent="0.35">
      <c r="C201" s="126">
        <v>48822</v>
      </c>
    </row>
    <row r="202" spans="3:3" x14ac:dyDescent="0.35">
      <c r="C202" s="126">
        <v>48852</v>
      </c>
    </row>
    <row r="203" spans="3:3" x14ac:dyDescent="0.35">
      <c r="C203" s="126">
        <v>48883</v>
      </c>
    </row>
    <row r="204" spans="3:3" x14ac:dyDescent="0.35">
      <c r="C204" s="126">
        <v>48913</v>
      </c>
    </row>
    <row r="205" spans="3:3" x14ac:dyDescent="0.35">
      <c r="C205" s="126">
        <v>48944</v>
      </c>
    </row>
    <row r="206" spans="3:3" x14ac:dyDescent="0.35">
      <c r="C206" s="126">
        <v>48975</v>
      </c>
    </row>
    <row r="207" spans="3:3" x14ac:dyDescent="0.35">
      <c r="C207" s="126">
        <v>49003</v>
      </c>
    </row>
    <row r="208" spans="3:3" x14ac:dyDescent="0.35">
      <c r="C208" s="126">
        <v>49034</v>
      </c>
    </row>
    <row r="209" spans="3:3" x14ac:dyDescent="0.35">
      <c r="C209" s="126">
        <v>49064</v>
      </c>
    </row>
    <row r="210" spans="3:3" x14ac:dyDescent="0.35">
      <c r="C210" s="126">
        <v>49095</v>
      </c>
    </row>
    <row r="211" spans="3:3" x14ac:dyDescent="0.35">
      <c r="C211" s="126">
        <v>49125</v>
      </c>
    </row>
    <row r="212" spans="3:3" x14ac:dyDescent="0.35">
      <c r="C212" s="126">
        <v>49156</v>
      </c>
    </row>
    <row r="213" spans="3:3" x14ac:dyDescent="0.35">
      <c r="C213" s="126">
        <v>49187</v>
      </c>
    </row>
    <row r="214" spans="3:3" x14ac:dyDescent="0.35">
      <c r="C214" s="126">
        <v>49217</v>
      </c>
    </row>
    <row r="215" spans="3:3" x14ac:dyDescent="0.35">
      <c r="C215" s="126">
        <v>49248</v>
      </c>
    </row>
    <row r="216" spans="3:3" x14ac:dyDescent="0.35">
      <c r="C216" s="126">
        <v>49278</v>
      </c>
    </row>
    <row r="217" spans="3:3" x14ac:dyDescent="0.35">
      <c r="C217" s="126">
        <v>49309</v>
      </c>
    </row>
    <row r="218" spans="3:3" x14ac:dyDescent="0.35">
      <c r="C218" s="126">
        <v>49340</v>
      </c>
    </row>
    <row r="219" spans="3:3" x14ac:dyDescent="0.35">
      <c r="C219" s="126">
        <v>49368</v>
      </c>
    </row>
    <row r="220" spans="3:3" x14ac:dyDescent="0.35">
      <c r="C220" s="126">
        <v>49399</v>
      </c>
    </row>
    <row r="221" spans="3:3" x14ac:dyDescent="0.35">
      <c r="C221" s="126">
        <v>49429</v>
      </c>
    </row>
    <row r="222" spans="3:3" x14ac:dyDescent="0.35">
      <c r="C222" s="126">
        <v>49460</v>
      </c>
    </row>
    <row r="223" spans="3:3" x14ac:dyDescent="0.35">
      <c r="C223" s="126">
        <v>49490</v>
      </c>
    </row>
    <row r="224" spans="3:3" x14ac:dyDescent="0.35">
      <c r="C224" s="126">
        <v>49521</v>
      </c>
    </row>
    <row r="225" spans="3:3" x14ac:dyDescent="0.35">
      <c r="C225" s="126">
        <v>49552</v>
      </c>
    </row>
    <row r="226" spans="3:3" x14ac:dyDescent="0.35">
      <c r="C226" s="126">
        <v>49582</v>
      </c>
    </row>
    <row r="227" spans="3:3" x14ac:dyDescent="0.35">
      <c r="C227" s="126">
        <v>49613</v>
      </c>
    </row>
    <row r="228" spans="3:3" x14ac:dyDescent="0.35">
      <c r="C228" s="126">
        <v>49643</v>
      </c>
    </row>
    <row r="229" spans="3:3" x14ac:dyDescent="0.35">
      <c r="C229" s="126">
        <v>49674</v>
      </c>
    </row>
    <row r="230" spans="3:3" x14ac:dyDescent="0.35">
      <c r="C230" s="126">
        <v>49705</v>
      </c>
    </row>
    <row r="231" spans="3:3" x14ac:dyDescent="0.35">
      <c r="C231" s="126">
        <v>49734</v>
      </c>
    </row>
    <row r="232" spans="3:3" x14ac:dyDescent="0.35">
      <c r="C232" s="126">
        <v>49765</v>
      </c>
    </row>
    <row r="233" spans="3:3" x14ac:dyDescent="0.35">
      <c r="C233" s="126">
        <v>49795</v>
      </c>
    </row>
    <row r="234" spans="3:3" x14ac:dyDescent="0.35">
      <c r="C234" s="126">
        <v>49826</v>
      </c>
    </row>
    <row r="235" spans="3:3" x14ac:dyDescent="0.35">
      <c r="C235" s="126">
        <v>49856</v>
      </c>
    </row>
    <row r="236" spans="3:3" x14ac:dyDescent="0.35">
      <c r="C236" s="126">
        <v>49887</v>
      </c>
    </row>
    <row r="237" spans="3:3" x14ac:dyDescent="0.35">
      <c r="C237" s="126">
        <v>49918</v>
      </c>
    </row>
    <row r="238" spans="3:3" x14ac:dyDescent="0.35">
      <c r="C238" s="126">
        <v>49948</v>
      </c>
    </row>
    <row r="239" spans="3:3" x14ac:dyDescent="0.35">
      <c r="C239" s="126">
        <v>49979</v>
      </c>
    </row>
    <row r="240" spans="3:3" x14ac:dyDescent="0.35">
      <c r="C240" s="126">
        <v>50009</v>
      </c>
    </row>
    <row r="241" spans="3:3" x14ac:dyDescent="0.35">
      <c r="C241" s="126">
        <v>50040</v>
      </c>
    </row>
  </sheetData>
  <dataValidations count="1">
    <dataValidation type="list" allowBlank="1" showInputMessage="1" showErrorMessage="1" sqref="A1:D1">
      <formula1>test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Leverage Ratio Calculation</vt:lpstr>
      <vt:lpstr>2. Derivatives - Details</vt:lpstr>
      <vt:lpstr>3.OBS - Details</vt:lpstr>
      <vt:lpstr>Validations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Ayana George</dc:creator>
  <cp:lastModifiedBy>Suzette Hope</cp:lastModifiedBy>
  <dcterms:created xsi:type="dcterms:W3CDTF">2020-04-06T19:15:52Z</dcterms:created>
  <dcterms:modified xsi:type="dcterms:W3CDTF">2024-01-19T19:35:03Z</dcterms:modified>
</cp:coreProperties>
</file>